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ЭП-Солнечная" sheetId="1" r:id="rId1"/>
    <sheet name="РЭП-б.Зеленый" sheetId="2" r:id="rId2"/>
    <sheet name="РЭП-Винокурова" sheetId="3" r:id="rId3"/>
    <sheet name="РЭП-Советская" sheetId="4" r:id="rId4"/>
  </sheets>
  <definedNames/>
  <calcPr fullCalcOnLoad="1"/>
</workbook>
</file>

<file path=xl/sharedStrings.xml><?xml version="1.0" encoding="utf-8"?>
<sst xmlns="http://schemas.openxmlformats.org/spreadsheetml/2006/main" count="2382" uniqueCount="210">
  <si>
    <t>2008 г.</t>
  </si>
  <si>
    <t>Наименование работ</t>
  </si>
  <si>
    <t>ед.изм.</t>
  </si>
  <si>
    <t>кол-во</t>
  </si>
  <si>
    <t>сумма</t>
  </si>
  <si>
    <t>Ремонт кровли</t>
  </si>
  <si>
    <t>100 м2</t>
  </si>
  <si>
    <t>Итого</t>
  </si>
  <si>
    <t>2009 г.</t>
  </si>
  <si>
    <t>Ремонт межпанельных швов</t>
  </si>
  <si>
    <t>п.м.</t>
  </si>
  <si>
    <t>2010 г.</t>
  </si>
  <si>
    <t>Установка досок "Объявления"</t>
  </si>
  <si>
    <t>шт.</t>
  </si>
  <si>
    <t>Электромонтажные работы</t>
  </si>
  <si>
    <t>Всего</t>
  </si>
  <si>
    <t>ул. Солнечная д. 4</t>
  </si>
  <si>
    <t>ул. Солнечная д. 32</t>
  </si>
  <si>
    <t>ул. Солнечная д. 30</t>
  </si>
  <si>
    <t>ул. Солнечная д. 29</t>
  </si>
  <si>
    <t>ул. Солнечная д. 26</t>
  </si>
  <si>
    <t>ул. Солнечная д. 22</t>
  </si>
  <si>
    <t>ул. Солнечная д. 20</t>
  </si>
  <si>
    <t>ул. Солнечная д. 19</t>
  </si>
  <si>
    <t>ул. Солнечная д. 17</t>
  </si>
  <si>
    <t>ул. Солнечная д. 16</t>
  </si>
  <si>
    <t>ул. Солнечная д. 13</t>
  </si>
  <si>
    <t>ул. Солнечная д. 6</t>
  </si>
  <si>
    <t>б.Зеленый д. 1а</t>
  </si>
  <si>
    <t>б.Зеленый д. 2</t>
  </si>
  <si>
    <t>б.Зеленый д. 6</t>
  </si>
  <si>
    <t>б.Зеленый д. 8</t>
  </si>
  <si>
    <t>б.Зеленый д. 8а</t>
  </si>
  <si>
    <t>б.Зеленый д. 9</t>
  </si>
  <si>
    <t>б.Зеленый д. 13</t>
  </si>
  <si>
    <t>б.Зеленый д. 15</t>
  </si>
  <si>
    <t>б.Зеленый д. 16</t>
  </si>
  <si>
    <t>б.Зеленый д. 17а</t>
  </si>
  <si>
    <t>б.Зеленый д. 18</t>
  </si>
  <si>
    <t>б.Зеленый д. 19</t>
  </si>
  <si>
    <t>б.Зеленый д. 20</t>
  </si>
  <si>
    <t>б.Зеленый д. 23</t>
  </si>
  <si>
    <t>б.Зеленый д. 24</t>
  </si>
  <si>
    <t>б.Зеленый д. 25</t>
  </si>
  <si>
    <t>б.Зеленый д. 31</t>
  </si>
  <si>
    <t>б.Зеленый д. 29</t>
  </si>
  <si>
    <t>б.Зеленый д. 27</t>
  </si>
  <si>
    <t>ул. Винокурова д. 29</t>
  </si>
  <si>
    <t>ул. Винокурова д. 31</t>
  </si>
  <si>
    <t>ул. Винокурова д. 33</t>
  </si>
  <si>
    <t>ул. Винокурова д. 34</t>
  </si>
  <si>
    <t>ул. Винокурова д. 35</t>
  </si>
  <si>
    <t>ул. Винокурова д. 36</t>
  </si>
  <si>
    <t>ул. Винокурова д. 38</t>
  </si>
  <si>
    <t>ул. Винокурова д. 41</t>
  </si>
  <si>
    <t>ул. Винокурова д. 43</t>
  </si>
  <si>
    <t>ул. Винокурова д. 49</t>
  </si>
  <si>
    <t>ул. Винокурова д. 47</t>
  </si>
  <si>
    <t>ул. Советская д. 11</t>
  </si>
  <si>
    <t>ул. Советская д. 13</t>
  </si>
  <si>
    <t>ул. Советская д. 15</t>
  </si>
  <si>
    <t>ул. Советская д. 29</t>
  </si>
  <si>
    <t>ул. Советская д. 33</t>
  </si>
  <si>
    <t>ул. Советская д. 35</t>
  </si>
  <si>
    <t>ул. Советская д. 37</t>
  </si>
  <si>
    <t xml:space="preserve">Удаление сосулек </t>
  </si>
  <si>
    <t>Замена стояков отопления</t>
  </si>
  <si>
    <t>100м</t>
  </si>
  <si>
    <t>Установка метал.опор под подъ.козырьки</t>
  </si>
  <si>
    <t>100м2</t>
  </si>
  <si>
    <t>Ремонт внутриквартальных дорог</t>
  </si>
  <si>
    <t>м2</t>
  </si>
  <si>
    <t>Ремонт балконных плит</t>
  </si>
  <si>
    <t>Окраска МАФ</t>
  </si>
  <si>
    <t>Установка МАФ</t>
  </si>
  <si>
    <t>Ремонт подъездов</t>
  </si>
  <si>
    <t>Замена канал. труб</t>
  </si>
  <si>
    <t>п/м</t>
  </si>
  <si>
    <t>Ремонт лифтов</t>
  </si>
  <si>
    <t>Удаление сосулек</t>
  </si>
  <si>
    <t>Ремонт крылец</t>
  </si>
  <si>
    <t>под.</t>
  </si>
  <si>
    <t>Установка оконных рам</t>
  </si>
  <si>
    <t>Ремонт подъездного козырька</t>
  </si>
  <si>
    <t>ремонт кровли</t>
  </si>
  <si>
    <t xml:space="preserve">Окраска газопроводов </t>
  </si>
  <si>
    <t>м</t>
  </si>
  <si>
    <t>Замена н/разводки ХВС</t>
  </si>
  <si>
    <t xml:space="preserve">Установка метал. Опор </t>
  </si>
  <si>
    <t>Замена н/разводки ХГВС</t>
  </si>
  <si>
    <t>Замена н/разводки канализации</t>
  </si>
  <si>
    <t>Замена водосточной трубы</t>
  </si>
  <si>
    <t>Теплоизоляция</t>
  </si>
  <si>
    <t>Замена стояка канализации</t>
  </si>
  <si>
    <t>Ремонт цокольного этажа</t>
  </si>
  <si>
    <t>подъ.</t>
  </si>
  <si>
    <t>Окраска газопроводов</t>
  </si>
  <si>
    <t>Вскрытие квартиры № 4</t>
  </si>
  <si>
    <t>м/ч</t>
  </si>
  <si>
    <t xml:space="preserve">Устройство ограждения </t>
  </si>
  <si>
    <t>Замена радиаторов</t>
  </si>
  <si>
    <t>сек.</t>
  </si>
  <si>
    <t>Установка почтовых ящиков</t>
  </si>
  <si>
    <t xml:space="preserve">Ремонт отмосток </t>
  </si>
  <si>
    <t>Ремонт балконного козырька</t>
  </si>
  <si>
    <t>Замена выпуска канал.труб.</t>
  </si>
  <si>
    <t>Уст-во гидроизоляции в душевой</t>
  </si>
  <si>
    <t>Закрытие окна с а/вышки</t>
  </si>
  <si>
    <t>м/час</t>
  </si>
  <si>
    <t>шт</t>
  </si>
  <si>
    <t>Усиление опорной части плит покрытия чердака</t>
  </si>
  <si>
    <t>Замена стояков ХГВС,канализации</t>
  </si>
  <si>
    <t>Замена т/провода -т/узел</t>
  </si>
  <si>
    <t>Ремонт температурного шва</t>
  </si>
  <si>
    <t>Ремонт мусоропроводов</t>
  </si>
  <si>
    <t>Ремонт входных площадок</t>
  </si>
  <si>
    <t>Замена н/разводки отопления</t>
  </si>
  <si>
    <t>Ремонт кирпичной стены</t>
  </si>
  <si>
    <t>б.Зеленый д. 21</t>
  </si>
  <si>
    <t>Ремонт квартиры № 19</t>
  </si>
  <si>
    <t xml:space="preserve">Окраска стен масл.краской </t>
  </si>
  <si>
    <t>Ремонт цоколя</t>
  </si>
  <si>
    <t>Замена задвижки в т/у</t>
  </si>
  <si>
    <t>Ремонт душевых кабин</t>
  </si>
  <si>
    <t>Ремонт  в секции</t>
  </si>
  <si>
    <t>Замена н/р отопления</t>
  </si>
  <si>
    <t>Замена ВРУ</t>
  </si>
  <si>
    <t>Установка наружных оконных рам</t>
  </si>
  <si>
    <t>м3</t>
  </si>
  <si>
    <t>Ремонт дворового колодца</t>
  </si>
  <si>
    <t>Замена н/р ХГВС</t>
  </si>
  <si>
    <t>Ремонт отмосток</t>
  </si>
  <si>
    <t>ул. Советская д. 1-ТСЖ</t>
  </si>
  <si>
    <t>ул. Советская д. 1-МУП</t>
  </si>
  <si>
    <t>Ремонт вентканалов,кровли.</t>
  </si>
  <si>
    <t>Ремонт балкон.ограждения</t>
  </si>
  <si>
    <t>Ремонт вентканалов</t>
  </si>
  <si>
    <t>Установка метал. Двери</t>
  </si>
  <si>
    <t xml:space="preserve">Окраска стен </t>
  </si>
  <si>
    <t>Замена н/р ХВС</t>
  </si>
  <si>
    <t>Ремонт после пожара(клеевая окраска)</t>
  </si>
  <si>
    <t>Установка оконных блоков</t>
  </si>
  <si>
    <t>Ремонт маш. отделения</t>
  </si>
  <si>
    <t xml:space="preserve">Теплоизоляция </t>
  </si>
  <si>
    <t>Установка метал.дверей</t>
  </si>
  <si>
    <t>час</t>
  </si>
  <si>
    <t xml:space="preserve">Устройство полов </t>
  </si>
  <si>
    <t xml:space="preserve">ремонт лифтов </t>
  </si>
  <si>
    <t xml:space="preserve">шт </t>
  </si>
  <si>
    <t>Ремонт входной площадки(авар. сит.)</t>
  </si>
  <si>
    <t>Замена стояка канал. труб</t>
  </si>
  <si>
    <t>Ремонт плиты покрытия</t>
  </si>
  <si>
    <t>Замена нижней разводки ХВС</t>
  </si>
  <si>
    <t xml:space="preserve">Ремонт лифтов </t>
  </si>
  <si>
    <t>2011г.</t>
  </si>
  <si>
    <t>Замена канал. Стояка кв.№ 8</t>
  </si>
  <si>
    <t>Установка оконных переплетов,подъ.№ 1</t>
  </si>
  <si>
    <t>100шт.</t>
  </si>
  <si>
    <t>Окраска дверей в т/у</t>
  </si>
  <si>
    <t>Замена н/р канализации,узла ХВС, подъ.№ 1</t>
  </si>
  <si>
    <t>Ремонт подъезда № 1</t>
  </si>
  <si>
    <t>Ремонт подъезда № 2</t>
  </si>
  <si>
    <t>2011 г.</t>
  </si>
  <si>
    <t>0,32+0,17</t>
  </si>
  <si>
    <t>Ремонт внутрен.окон.рам с остекл.</t>
  </si>
  <si>
    <t>30+26,5</t>
  </si>
  <si>
    <t>Замена стояков ХГВС,канал.в умывальной МОП, подъ.№ 2</t>
  </si>
  <si>
    <t>б.Зеленый д. 22</t>
  </si>
  <si>
    <t>Окраска двери в т/у</t>
  </si>
  <si>
    <t>Изготовление двери в т/у</t>
  </si>
  <si>
    <t xml:space="preserve">Замена стояка ХВС в помещении санузла подъ.№ 2 МОП </t>
  </si>
  <si>
    <t>Всего:</t>
  </si>
  <si>
    <t>Утепление стены ком.№ 204</t>
  </si>
  <si>
    <t>Электромонтажные работы,подъ.№ 3</t>
  </si>
  <si>
    <t>Итого:</t>
  </si>
  <si>
    <t>Установка вторых рам с остекл.</t>
  </si>
  <si>
    <t>Установка вторых рам с остеклением</t>
  </si>
  <si>
    <t>Солнечная 34</t>
  </si>
  <si>
    <t>Удаление сосулек (ст-ть автовышки)</t>
  </si>
  <si>
    <t>Замена канал. Труб</t>
  </si>
  <si>
    <t>Электромонтажные работы,подъ.№ 5-8</t>
  </si>
  <si>
    <t>Элетромонтажные работы,подъ.№ 3,4.</t>
  </si>
  <si>
    <t>Замена труб н/р ХВС</t>
  </si>
  <si>
    <t>Обивка каналов оцинк.железом подъ. № 2</t>
  </si>
  <si>
    <t>Замена канал.труб в душев.подъ.№ 1</t>
  </si>
  <si>
    <t>Ремонт душевой</t>
  </si>
  <si>
    <t>Ремонт подъезда  № 4</t>
  </si>
  <si>
    <t>Ремонт подъезда  № 2</t>
  </si>
  <si>
    <t>Монтаж поливочного крана</t>
  </si>
  <si>
    <t>Замена н/р канализации</t>
  </si>
  <si>
    <t>Замена труб н/р ГВС</t>
  </si>
  <si>
    <t>Устройство гидроизоляции в душевых, 3,4,5 эт. подъ.№ 2</t>
  </si>
  <si>
    <t xml:space="preserve">Замена н/р канализации </t>
  </si>
  <si>
    <t>Установка оконных рам подъ.№ 3</t>
  </si>
  <si>
    <t>Советская 39</t>
  </si>
  <si>
    <t>Установка метал. опор под подъезд. Козырьки</t>
  </si>
  <si>
    <t>Установка метал. опор под подъездные козырьки</t>
  </si>
  <si>
    <t>Установка метал.опор под подъездные козырьки</t>
  </si>
  <si>
    <t>Замена н/р ХГВС подъ.№ 6,7</t>
  </si>
  <si>
    <t xml:space="preserve">Замена стояка ХВС в помещении санузла подъ.№ 1 МОП </t>
  </si>
  <si>
    <t>Замена н/р канал./труб участками</t>
  </si>
  <si>
    <t>10м</t>
  </si>
  <si>
    <t>Изоляция труб отопления</t>
  </si>
  <si>
    <t>Установка ограждения</t>
  </si>
  <si>
    <t>Ремонт кровли кв.№ 52,62,83</t>
  </si>
  <si>
    <t>Ремонт кровли кв.№ 123,124,104.</t>
  </si>
  <si>
    <t>Замена стояка ХВС</t>
  </si>
  <si>
    <t>Ремонт крыльца и помещения ТУ подъезда № 1</t>
  </si>
  <si>
    <t>Замена н/р ХГВС подводок подъ.№ 1-5, н/р канал.труб.</t>
  </si>
  <si>
    <t>Окрраска МАФ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</si>
</sst>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\-??_);_(@_)"/>
    <numFmt numFmtId="181" formatCode="_(* #,##0.00_);_(* \(#,##0.00\);_(* \-??_);_(@_)"/>
    <numFmt numFmtId="182" formatCode="#,##0.0"/>
    <numFmt numFmtId="183" formatCode="0.0"/>
  </numFmts>
  <fonts count="4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179" fontId="0" fillId="0" borderId="12" xfId="60" applyFont="1" applyBorder="1" applyAlignment="1">
      <alignment horizontal="right"/>
    </xf>
    <xf numFmtId="179" fontId="0" fillId="0" borderId="12" xfId="60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right"/>
    </xf>
    <xf numFmtId="0" fontId="3" fillId="0" borderId="15" xfId="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2" xfId="0" applyFont="1" applyBorder="1" applyAlignment="1">
      <alignment/>
    </xf>
    <xf numFmtId="179" fontId="0" fillId="0" borderId="12" xfId="6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179" fontId="6" fillId="0" borderId="12" xfId="6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83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179" fontId="0" fillId="0" borderId="12" xfId="60" applyFont="1" applyBorder="1" applyAlignment="1">
      <alignment/>
    </xf>
    <xf numFmtId="179" fontId="0" fillId="0" borderId="12" xfId="6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79" fontId="0" fillId="0" borderId="14" xfId="60" applyFont="1" applyFill="1" applyBorder="1" applyAlignment="1">
      <alignment horizontal="right"/>
    </xf>
    <xf numFmtId="179" fontId="0" fillId="0" borderId="12" xfId="60" applyFont="1" applyFill="1" applyBorder="1" applyAlignment="1">
      <alignment horizontal="right"/>
    </xf>
    <xf numFmtId="179" fontId="0" fillId="0" borderId="18" xfId="60" applyFont="1" applyFill="1" applyBorder="1" applyAlignment="1">
      <alignment horizontal="right"/>
    </xf>
    <xf numFmtId="179" fontId="0" fillId="0" borderId="12" xfId="60" applyFont="1" applyFill="1" applyBorder="1" applyAlignment="1">
      <alignment horizontal="center"/>
    </xf>
    <xf numFmtId="179" fontId="0" fillId="0" borderId="12" xfId="60" applyFont="1" applyBorder="1" applyAlignment="1">
      <alignment horizontal="center"/>
    </xf>
    <xf numFmtId="179" fontId="0" fillId="0" borderId="14" xfId="60" applyFont="1" applyBorder="1" applyAlignment="1">
      <alignment horizontal="center"/>
    </xf>
    <xf numFmtId="180" fontId="0" fillId="0" borderId="12" xfId="6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80" fontId="0" fillId="0" borderId="0" xfId="6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79" fontId="0" fillId="0" borderId="18" xfId="60" applyFont="1" applyBorder="1" applyAlignment="1">
      <alignment horizontal="center"/>
    </xf>
    <xf numFmtId="179" fontId="3" fillId="0" borderId="10" xfId="6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79" fontId="0" fillId="0" borderId="12" xfId="6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79" fontId="0" fillId="0" borderId="19" xfId="60" applyFont="1" applyBorder="1" applyAlignment="1">
      <alignment/>
    </xf>
    <xf numFmtId="179" fontId="0" fillId="0" borderId="10" xfId="6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0" fillId="0" borderId="10" xfId="60" applyFont="1" applyBorder="1" applyAlignment="1">
      <alignment/>
    </xf>
    <xf numFmtId="0" fontId="0" fillId="0" borderId="0" xfId="0" applyFont="1" applyAlignment="1">
      <alignment/>
    </xf>
    <xf numFmtId="179" fontId="4" fillId="0" borderId="0" xfId="60" applyFont="1" applyAlignment="1">
      <alignment/>
    </xf>
    <xf numFmtId="179" fontId="1" fillId="0" borderId="0" xfId="60" applyFont="1" applyBorder="1" applyAlignment="1">
      <alignment/>
    </xf>
    <xf numFmtId="179" fontId="2" fillId="0" borderId="10" xfId="60" applyFont="1" applyBorder="1" applyAlignment="1">
      <alignment/>
    </xf>
    <xf numFmtId="179" fontId="0" fillId="0" borderId="12" xfId="60" applyFont="1" applyBorder="1" applyAlignment="1">
      <alignment horizontal="right"/>
    </xf>
    <xf numFmtId="179" fontId="3" fillId="0" borderId="0" xfId="60" applyFont="1" applyAlignment="1">
      <alignment/>
    </xf>
    <xf numFmtId="179" fontId="0" fillId="0" borderId="14" xfId="60" applyFont="1" applyBorder="1" applyAlignment="1">
      <alignment horizontal="right"/>
    </xf>
    <xf numFmtId="179" fontId="0" fillId="0" borderId="10" xfId="60" applyFont="1" applyBorder="1" applyAlignment="1">
      <alignment horizontal="right"/>
    </xf>
    <xf numFmtId="179" fontId="0" fillId="0" borderId="0" xfId="60" applyFont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179" fontId="0" fillId="0" borderId="19" xfId="6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10" xfId="60" applyFont="1" applyBorder="1" applyAlignment="1">
      <alignment horizontal="center"/>
    </xf>
    <xf numFmtId="179" fontId="3" fillId="0" borderId="0" xfId="60" applyFont="1" applyBorder="1" applyAlignment="1">
      <alignment/>
    </xf>
    <xf numFmtId="179" fontId="0" fillId="0" borderId="0" xfId="60" applyFont="1" applyBorder="1" applyAlignment="1">
      <alignment/>
    </xf>
    <xf numFmtId="179" fontId="0" fillId="0" borderId="10" xfId="60" applyFont="1" applyBorder="1" applyAlignment="1">
      <alignment horizontal="center"/>
    </xf>
    <xf numFmtId="179" fontId="0" fillId="0" borderId="10" xfId="60" applyFont="1" applyFill="1" applyBorder="1" applyAlignment="1">
      <alignment horizontal="right"/>
    </xf>
    <xf numFmtId="179" fontId="0" fillId="0" borderId="10" xfId="60" applyFont="1" applyBorder="1" applyAlignment="1">
      <alignment vertical="center"/>
    </xf>
    <xf numFmtId="179" fontId="3" fillId="0" borderId="10" xfId="60" applyFont="1" applyBorder="1" applyAlignment="1">
      <alignment vertical="center"/>
    </xf>
    <xf numFmtId="179" fontId="3" fillId="0" borderId="0" xfId="60" applyFont="1" applyAlignment="1">
      <alignment vertical="center"/>
    </xf>
    <xf numFmtId="179" fontId="3" fillId="0" borderId="20" xfId="60" applyFont="1" applyBorder="1" applyAlignment="1">
      <alignment/>
    </xf>
    <xf numFmtId="179" fontId="3" fillId="0" borderId="22" xfId="60" applyFont="1" applyBorder="1" applyAlignment="1">
      <alignment/>
    </xf>
    <xf numFmtId="179" fontId="2" fillId="0" borderId="21" xfId="60" applyFont="1" applyBorder="1" applyAlignment="1">
      <alignment/>
    </xf>
    <xf numFmtId="179" fontId="7" fillId="0" borderId="0" xfId="6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12.57421875" style="0" customWidth="1"/>
    <col min="4" max="4" width="16.00390625" style="101" customWidth="1"/>
  </cols>
  <sheetData>
    <row r="1" spans="1:4" ht="18">
      <c r="A1" s="11" t="s">
        <v>16</v>
      </c>
      <c r="B1" s="11"/>
      <c r="C1" s="11"/>
      <c r="D1" s="94"/>
    </row>
    <row r="3" spans="1:4" ht="15.75">
      <c r="A3" s="3" t="s">
        <v>0</v>
      </c>
      <c r="B3" s="3"/>
      <c r="C3" s="3"/>
      <c r="D3" s="95"/>
    </row>
    <row r="4" spans="1:4" ht="18">
      <c r="A4" s="5" t="s">
        <v>1</v>
      </c>
      <c r="B4" s="5" t="s">
        <v>2</v>
      </c>
      <c r="C4" s="5" t="s">
        <v>3</v>
      </c>
      <c r="D4" s="96" t="s">
        <v>4</v>
      </c>
    </row>
    <row r="5" spans="1:4" ht="12.75">
      <c r="A5" s="7" t="s">
        <v>7</v>
      </c>
      <c r="B5" s="7"/>
      <c r="C5" s="7"/>
      <c r="D5" s="64">
        <v>0</v>
      </c>
    </row>
    <row r="6" spans="1:4" ht="15.75">
      <c r="A6" s="3" t="s">
        <v>8</v>
      </c>
      <c r="B6" s="3"/>
      <c r="C6" s="3"/>
      <c r="D6" s="95"/>
    </row>
    <row r="7" spans="1:4" ht="18">
      <c r="A7" s="5" t="s">
        <v>1</v>
      </c>
      <c r="B7" s="5" t="s">
        <v>2</v>
      </c>
      <c r="C7" s="5" t="s">
        <v>3</v>
      </c>
      <c r="D7" s="96" t="s">
        <v>4</v>
      </c>
    </row>
    <row r="8" spans="1:4" ht="12.75">
      <c r="A8" s="12" t="s">
        <v>65</v>
      </c>
      <c r="B8" s="1"/>
      <c r="C8" s="1"/>
      <c r="D8" s="97">
        <v>684.39</v>
      </c>
    </row>
    <row r="9" spans="1:4" ht="12.75">
      <c r="A9" s="7" t="s">
        <v>7</v>
      </c>
      <c r="B9" s="7"/>
      <c r="C9" s="7"/>
      <c r="D9" s="64">
        <f>SUM(D8)</f>
        <v>684.39</v>
      </c>
    </row>
    <row r="10" spans="1:4" ht="15.75">
      <c r="A10" s="3" t="s">
        <v>11</v>
      </c>
      <c r="B10" s="3"/>
      <c r="C10" s="3"/>
      <c r="D10" s="95"/>
    </row>
    <row r="11" spans="1:4" ht="18">
      <c r="A11" s="5" t="s">
        <v>1</v>
      </c>
      <c r="B11" s="5" t="s">
        <v>2</v>
      </c>
      <c r="C11" s="5" t="s">
        <v>3</v>
      </c>
      <c r="D11" s="96" t="s">
        <v>4</v>
      </c>
    </row>
    <row r="12" spans="1:4" ht="12.75">
      <c r="A12" s="12" t="s">
        <v>66</v>
      </c>
      <c r="B12" s="16" t="s">
        <v>67</v>
      </c>
      <c r="C12" s="16">
        <v>0.294</v>
      </c>
      <c r="D12" s="28">
        <v>7576</v>
      </c>
    </row>
    <row r="13" spans="1:4" ht="12.75">
      <c r="A13" s="12" t="s">
        <v>65</v>
      </c>
      <c r="B13" s="16"/>
      <c r="C13" s="16"/>
      <c r="D13" s="28">
        <v>684.38</v>
      </c>
    </row>
    <row r="14" spans="1:4" ht="12.75">
      <c r="A14" s="12" t="s">
        <v>68</v>
      </c>
      <c r="B14" s="16" t="s">
        <v>13</v>
      </c>
      <c r="C14" s="16">
        <v>10</v>
      </c>
      <c r="D14" s="28">
        <v>19820.35</v>
      </c>
    </row>
    <row r="15" spans="1:4" ht="12.75">
      <c r="A15" s="12" t="s">
        <v>9</v>
      </c>
      <c r="B15" s="16" t="s">
        <v>10</v>
      </c>
      <c r="C15" s="16">
        <v>14</v>
      </c>
      <c r="D15" s="28">
        <v>1759.24</v>
      </c>
    </row>
    <row r="16" spans="1:4" ht="12.75">
      <c r="A16" s="17" t="s">
        <v>12</v>
      </c>
      <c r="B16" s="18" t="s">
        <v>13</v>
      </c>
      <c r="C16" s="18">
        <v>7</v>
      </c>
      <c r="D16" s="28">
        <v>1890</v>
      </c>
    </row>
    <row r="17" spans="1:4" ht="12.75">
      <c r="A17" s="19" t="s">
        <v>5</v>
      </c>
      <c r="B17" s="18" t="s">
        <v>69</v>
      </c>
      <c r="C17" s="20">
        <v>0.953</v>
      </c>
      <c r="D17" s="28">
        <v>11146.66</v>
      </c>
    </row>
    <row r="18" spans="1:4" ht="12.75">
      <c r="A18" s="19" t="s">
        <v>14</v>
      </c>
      <c r="B18" s="18"/>
      <c r="C18" s="20"/>
      <c r="D18" s="92">
        <v>52176.11</v>
      </c>
    </row>
    <row r="19" spans="1:4" ht="12.75">
      <c r="A19" s="17" t="s">
        <v>70</v>
      </c>
      <c r="B19" s="18" t="s">
        <v>71</v>
      </c>
      <c r="C19" s="20">
        <v>49.89</v>
      </c>
      <c r="D19" s="92">
        <v>25287</v>
      </c>
    </row>
    <row r="20" spans="1:4" s="9" customFormat="1" ht="12.75">
      <c r="A20" s="7" t="s">
        <v>7</v>
      </c>
      <c r="B20" s="7"/>
      <c r="C20" s="7"/>
      <c r="D20" s="64">
        <f>SUM(D12:D19)</f>
        <v>120339.73999999999</v>
      </c>
    </row>
    <row r="21" spans="1:4" ht="15.75">
      <c r="A21" s="3" t="s">
        <v>162</v>
      </c>
      <c r="B21" s="3"/>
      <c r="C21" s="3"/>
      <c r="D21" s="95"/>
    </row>
    <row r="22" spans="1:4" ht="18">
      <c r="A22" s="5" t="s">
        <v>1</v>
      </c>
      <c r="B22" s="5" t="s">
        <v>2</v>
      </c>
      <c r="C22" s="5" t="s">
        <v>3</v>
      </c>
      <c r="D22" s="96" t="s">
        <v>4</v>
      </c>
    </row>
    <row r="23" spans="1:4" s="93" customFormat="1" ht="12.75" customHeight="1">
      <c r="A23" s="66" t="s">
        <v>198</v>
      </c>
      <c r="B23" s="66" t="s">
        <v>86</v>
      </c>
      <c r="C23" s="66">
        <v>62</v>
      </c>
      <c r="D23" s="92">
        <v>41276.17</v>
      </c>
    </row>
    <row r="24" spans="1:4" s="93" customFormat="1" ht="24.75" customHeight="1">
      <c r="A24" s="67" t="s">
        <v>208</v>
      </c>
      <c r="B24" s="66"/>
      <c r="C24" s="66"/>
      <c r="D24" s="92">
        <v>28472.76</v>
      </c>
    </row>
    <row r="25" spans="1:4" ht="12.75">
      <c r="A25" s="7" t="s">
        <v>7</v>
      </c>
      <c r="B25" s="7"/>
      <c r="C25" s="7"/>
      <c r="D25" s="64">
        <f>SUM(D23:D24)</f>
        <v>69748.93</v>
      </c>
    </row>
    <row r="26" spans="1:4" s="9" customFormat="1" ht="12.75">
      <c r="A26" s="9" t="s">
        <v>15</v>
      </c>
      <c r="D26" s="98">
        <f>D9+D20+D25</f>
        <v>190773.06</v>
      </c>
    </row>
    <row r="27" s="9" customFormat="1" ht="12.75">
      <c r="D27" s="98"/>
    </row>
    <row r="28" spans="1:4" s="11" customFormat="1" ht="18">
      <c r="A28" s="11" t="s">
        <v>27</v>
      </c>
      <c r="D28" s="94"/>
    </row>
    <row r="30" spans="1:4" s="4" customFormat="1" ht="15.75">
      <c r="A30" s="3" t="s">
        <v>0</v>
      </c>
      <c r="B30" s="3"/>
      <c r="C30" s="3"/>
      <c r="D30" s="95"/>
    </row>
    <row r="31" spans="1:4" s="6" customFormat="1" ht="18">
      <c r="A31" s="5" t="s">
        <v>1</v>
      </c>
      <c r="B31" s="5" t="s">
        <v>2</v>
      </c>
      <c r="C31" s="5" t="s">
        <v>3</v>
      </c>
      <c r="D31" s="96" t="s">
        <v>4</v>
      </c>
    </row>
    <row r="32" spans="1:4" s="9" customFormat="1" ht="12.75">
      <c r="A32" s="7" t="s">
        <v>7</v>
      </c>
      <c r="B32" s="7"/>
      <c r="C32" s="7"/>
      <c r="D32" s="64">
        <v>0</v>
      </c>
    </row>
    <row r="33" spans="1:4" s="4" customFormat="1" ht="15.75">
      <c r="A33" s="3" t="s">
        <v>8</v>
      </c>
      <c r="B33" s="3"/>
      <c r="C33" s="3"/>
      <c r="D33" s="95"/>
    </row>
    <row r="34" spans="1:4" s="6" customFormat="1" ht="18">
      <c r="A34" s="5" t="s">
        <v>1</v>
      </c>
      <c r="B34" s="5" t="s">
        <v>2</v>
      </c>
      <c r="C34" s="5" t="s">
        <v>3</v>
      </c>
      <c r="D34" s="96" t="s">
        <v>4</v>
      </c>
    </row>
    <row r="35" spans="1:4" ht="12.75">
      <c r="A35" s="12" t="s">
        <v>65</v>
      </c>
      <c r="B35" s="16"/>
      <c r="C35" s="16"/>
      <c r="D35" s="97">
        <v>684.39</v>
      </c>
    </row>
    <row r="36" spans="1:4" ht="12.75">
      <c r="A36" s="12" t="s">
        <v>9</v>
      </c>
      <c r="B36" s="16" t="s">
        <v>10</v>
      </c>
      <c r="C36" s="16">
        <v>114.8</v>
      </c>
      <c r="D36" s="97">
        <v>13029.8</v>
      </c>
    </row>
    <row r="37" spans="1:4" ht="12.75">
      <c r="A37" s="12" t="s">
        <v>72</v>
      </c>
      <c r="B37" s="16" t="s">
        <v>13</v>
      </c>
      <c r="C37" s="16">
        <v>2</v>
      </c>
      <c r="D37" s="97">
        <v>12887</v>
      </c>
    </row>
    <row r="38" spans="1:4" s="9" customFormat="1" ht="12.75">
      <c r="A38" s="7" t="s">
        <v>7</v>
      </c>
      <c r="B38" s="7"/>
      <c r="C38" s="7"/>
      <c r="D38" s="64">
        <f>SUM(D35:D37)</f>
        <v>26601.19</v>
      </c>
    </row>
    <row r="39" spans="1:4" s="4" customFormat="1" ht="15.75">
      <c r="A39" s="3" t="s">
        <v>11</v>
      </c>
      <c r="B39" s="3"/>
      <c r="C39" s="3"/>
      <c r="D39" s="95"/>
    </row>
    <row r="40" spans="1:4" s="6" customFormat="1" ht="18">
      <c r="A40" s="5" t="s">
        <v>1</v>
      </c>
      <c r="B40" s="5" t="s">
        <v>2</v>
      </c>
      <c r="C40" s="5" t="s">
        <v>3</v>
      </c>
      <c r="D40" s="96" t="s">
        <v>4</v>
      </c>
    </row>
    <row r="41" spans="1:4" ht="12.75">
      <c r="A41" s="12" t="s">
        <v>65</v>
      </c>
      <c r="B41" s="16"/>
      <c r="C41" s="16"/>
      <c r="D41" s="28">
        <v>684.38</v>
      </c>
    </row>
    <row r="42" spans="1:4" ht="12.75">
      <c r="A42" s="12" t="s">
        <v>68</v>
      </c>
      <c r="B42" s="16" t="s">
        <v>13</v>
      </c>
      <c r="C42" s="16">
        <v>8</v>
      </c>
      <c r="D42" s="28">
        <v>15856.25</v>
      </c>
    </row>
    <row r="43" spans="1:4" ht="12.75">
      <c r="A43" s="12" t="s">
        <v>73</v>
      </c>
      <c r="B43" s="16"/>
      <c r="C43" s="16"/>
      <c r="D43" s="28">
        <v>193.28</v>
      </c>
    </row>
    <row r="44" spans="1:4" ht="12.75">
      <c r="A44" s="12" t="s">
        <v>74</v>
      </c>
      <c r="B44" s="16" t="s">
        <v>13</v>
      </c>
      <c r="C44" s="16">
        <v>3</v>
      </c>
      <c r="D44" s="28">
        <v>5197.48</v>
      </c>
    </row>
    <row r="45" spans="1:4" ht="12.75">
      <c r="A45" s="17" t="s">
        <v>12</v>
      </c>
      <c r="B45" s="18" t="s">
        <v>13</v>
      </c>
      <c r="C45" s="18">
        <v>4</v>
      </c>
      <c r="D45" s="28">
        <v>1080</v>
      </c>
    </row>
    <row r="46" spans="1:4" ht="12.75">
      <c r="A46" s="17" t="s">
        <v>70</v>
      </c>
      <c r="B46" s="18" t="s">
        <v>71</v>
      </c>
      <c r="C46" s="18">
        <v>18.14</v>
      </c>
      <c r="D46" s="28">
        <v>9523</v>
      </c>
    </row>
    <row r="47" spans="1:4" s="9" customFormat="1" ht="12.75">
      <c r="A47" s="17" t="s">
        <v>75</v>
      </c>
      <c r="B47" s="18"/>
      <c r="C47" s="18">
        <v>1</v>
      </c>
      <c r="D47" s="92">
        <v>26664.02</v>
      </c>
    </row>
    <row r="48" spans="1:4" s="9" customFormat="1" ht="12.75">
      <c r="A48" s="7" t="s">
        <v>7</v>
      </c>
      <c r="B48" s="7"/>
      <c r="C48" s="7"/>
      <c r="D48" s="64">
        <f>SUM(D41:D47)</f>
        <v>59198.41</v>
      </c>
    </row>
    <row r="49" spans="1:4" ht="15.75">
      <c r="A49" s="3" t="s">
        <v>162</v>
      </c>
      <c r="B49" s="3"/>
      <c r="C49" s="3"/>
      <c r="D49" s="95"/>
    </row>
    <row r="50" spans="1:4" ht="18">
      <c r="A50" s="5" t="s">
        <v>1</v>
      </c>
      <c r="B50" s="5" t="s">
        <v>2</v>
      </c>
      <c r="C50" s="5" t="s">
        <v>3</v>
      </c>
      <c r="D50" s="96" t="s">
        <v>4</v>
      </c>
    </row>
    <row r="51" spans="1:4" ht="12.75" customHeight="1">
      <c r="A51" s="66" t="s">
        <v>14</v>
      </c>
      <c r="B51" s="5"/>
      <c r="C51" s="5"/>
      <c r="D51" s="92">
        <v>19082.22</v>
      </c>
    </row>
    <row r="52" spans="1:4" ht="12.75" customHeight="1">
      <c r="A52" s="66" t="s">
        <v>73</v>
      </c>
      <c r="B52" s="5"/>
      <c r="C52" s="5"/>
      <c r="D52" s="92">
        <v>159.29</v>
      </c>
    </row>
    <row r="53" spans="1:4" ht="12.75">
      <c r="A53" s="7" t="s">
        <v>7</v>
      </c>
      <c r="B53" s="7"/>
      <c r="C53" s="7"/>
      <c r="D53" s="64">
        <f>SUM(D51:D52)</f>
        <v>19241.510000000002</v>
      </c>
    </row>
    <row r="54" spans="1:4" s="9" customFormat="1" ht="12.75">
      <c r="A54" s="9" t="s">
        <v>15</v>
      </c>
      <c r="D54" s="98">
        <f>D38+D48+D53</f>
        <v>105041.11000000002</v>
      </c>
    </row>
    <row r="57" spans="1:4" ht="18">
      <c r="A57" s="11" t="s">
        <v>26</v>
      </c>
      <c r="B57" s="11"/>
      <c r="C57" s="11"/>
      <c r="D57" s="94"/>
    </row>
    <row r="59" spans="1:4" ht="15.75">
      <c r="A59" s="3" t="s">
        <v>0</v>
      </c>
      <c r="B59" s="3"/>
      <c r="C59" s="3"/>
      <c r="D59" s="95"/>
    </row>
    <row r="60" spans="1:4" ht="18">
      <c r="A60" s="5" t="s">
        <v>1</v>
      </c>
      <c r="B60" s="5" t="s">
        <v>2</v>
      </c>
      <c r="C60" s="5" t="s">
        <v>3</v>
      </c>
      <c r="D60" s="96" t="s">
        <v>4</v>
      </c>
    </row>
    <row r="61" spans="1:4" ht="12.75">
      <c r="A61" s="14" t="s">
        <v>76</v>
      </c>
      <c r="B61" s="68" t="s">
        <v>77</v>
      </c>
      <c r="C61" s="68">
        <v>10</v>
      </c>
      <c r="D61" s="117">
        <v>18965</v>
      </c>
    </row>
    <row r="62" spans="1:4" ht="12.75">
      <c r="A62" s="7" t="s">
        <v>7</v>
      </c>
      <c r="B62" s="7"/>
      <c r="C62" s="7"/>
      <c r="D62" s="64">
        <f>SUM(D61)</f>
        <v>18965</v>
      </c>
    </row>
    <row r="63" spans="1:4" ht="15.75">
      <c r="A63" s="3" t="s">
        <v>8</v>
      </c>
      <c r="B63" s="3"/>
      <c r="C63" s="3"/>
      <c r="D63" s="95"/>
    </row>
    <row r="64" spans="1:4" ht="18">
      <c r="A64" s="5" t="s">
        <v>1</v>
      </c>
      <c r="B64" s="5" t="s">
        <v>2</v>
      </c>
      <c r="C64" s="5" t="s">
        <v>3</v>
      </c>
      <c r="D64" s="96" t="s">
        <v>4</v>
      </c>
    </row>
    <row r="65" spans="1:4" ht="12.75">
      <c r="A65" s="80" t="s">
        <v>5</v>
      </c>
      <c r="B65" s="68" t="s">
        <v>69</v>
      </c>
      <c r="C65" s="68">
        <v>0.785</v>
      </c>
      <c r="D65" s="100">
        <v>11529</v>
      </c>
    </row>
    <row r="66" spans="1:4" ht="12.75">
      <c r="A66" s="14" t="s">
        <v>73</v>
      </c>
      <c r="B66" s="68" t="s">
        <v>71</v>
      </c>
      <c r="C66" s="68">
        <v>104.5</v>
      </c>
      <c r="D66" s="100">
        <v>5158</v>
      </c>
    </row>
    <row r="67" spans="1:4" ht="12.75">
      <c r="A67" s="14" t="s">
        <v>9</v>
      </c>
      <c r="B67" s="68" t="s">
        <v>10</v>
      </c>
      <c r="C67" s="68">
        <v>1085.5</v>
      </c>
      <c r="D67" s="100">
        <v>122863.75</v>
      </c>
    </row>
    <row r="68" spans="1:4" ht="12.75">
      <c r="A68" s="7" t="s">
        <v>7</v>
      </c>
      <c r="B68" s="7"/>
      <c r="C68" s="7"/>
      <c r="D68" s="64">
        <f>SUM(D65:D67)</f>
        <v>139550.75</v>
      </c>
    </row>
    <row r="69" spans="1:4" ht="15.75">
      <c r="A69" s="3" t="s">
        <v>11</v>
      </c>
      <c r="B69" s="3"/>
      <c r="C69" s="3"/>
      <c r="D69" s="95"/>
    </row>
    <row r="70" spans="1:4" ht="18">
      <c r="A70" s="5" t="s">
        <v>1</v>
      </c>
      <c r="B70" s="5" t="s">
        <v>2</v>
      </c>
      <c r="C70" s="5" t="s">
        <v>3</v>
      </c>
      <c r="D70" s="96" t="s">
        <v>4</v>
      </c>
    </row>
    <row r="71" spans="1:4" ht="12.75">
      <c r="A71" s="14" t="s">
        <v>14</v>
      </c>
      <c r="B71" s="68" t="s">
        <v>13</v>
      </c>
      <c r="C71" s="68">
        <v>1</v>
      </c>
      <c r="D71" s="100">
        <v>3923</v>
      </c>
    </row>
    <row r="72" spans="1:4" ht="12.75">
      <c r="A72" s="14" t="s">
        <v>78</v>
      </c>
      <c r="B72" s="68" t="s">
        <v>13</v>
      </c>
      <c r="C72" s="68">
        <v>1</v>
      </c>
      <c r="D72" s="100">
        <v>102199.27</v>
      </c>
    </row>
    <row r="73" spans="1:4" ht="12.75">
      <c r="A73" s="72" t="s">
        <v>12</v>
      </c>
      <c r="B73" s="73" t="s">
        <v>13</v>
      </c>
      <c r="C73" s="73">
        <v>3</v>
      </c>
      <c r="D73" s="118">
        <v>810</v>
      </c>
    </row>
    <row r="74" spans="1:4" ht="12.75">
      <c r="A74" s="72" t="s">
        <v>5</v>
      </c>
      <c r="B74" s="73" t="s">
        <v>69</v>
      </c>
      <c r="C74" s="73">
        <v>0.331</v>
      </c>
      <c r="D74" s="118">
        <v>6464.05</v>
      </c>
    </row>
    <row r="75" spans="1:4" ht="12.75">
      <c r="A75" s="7" t="s">
        <v>7</v>
      </c>
      <c r="B75" s="7"/>
      <c r="C75" s="7"/>
      <c r="D75" s="64">
        <f>SUM(D71:D74)</f>
        <v>113396.32</v>
      </c>
    </row>
    <row r="76" spans="1:4" ht="15.75">
      <c r="A76" s="3" t="s">
        <v>162</v>
      </c>
      <c r="B76" s="3"/>
      <c r="C76" s="3"/>
      <c r="D76" s="95"/>
    </row>
    <row r="77" spans="1:4" ht="18">
      <c r="A77" s="5" t="s">
        <v>1</v>
      </c>
      <c r="B77" s="5" t="s">
        <v>2</v>
      </c>
      <c r="C77" s="5" t="s">
        <v>3</v>
      </c>
      <c r="D77" s="96" t="s">
        <v>4</v>
      </c>
    </row>
    <row r="78" spans="1:4" s="93" customFormat="1" ht="12.75" customHeight="1">
      <c r="A78" s="66"/>
      <c r="B78" s="66"/>
      <c r="C78" s="66"/>
      <c r="D78" s="92"/>
    </row>
    <row r="79" spans="1:4" s="93" customFormat="1" ht="12.75" customHeight="1">
      <c r="A79" s="66"/>
      <c r="B79" s="66"/>
      <c r="C79" s="66"/>
      <c r="D79" s="92"/>
    </row>
    <row r="80" spans="1:4" ht="12.75">
      <c r="A80" s="7" t="s">
        <v>7</v>
      </c>
      <c r="B80" s="7"/>
      <c r="C80" s="7"/>
      <c r="D80" s="64">
        <f>SUM(D78:D79)</f>
        <v>0</v>
      </c>
    </row>
    <row r="81" spans="1:4" ht="12.75">
      <c r="A81" s="9" t="s">
        <v>15</v>
      </c>
      <c r="B81" s="9"/>
      <c r="C81" s="9"/>
      <c r="D81" s="98">
        <f>D62+D68+D75+D80</f>
        <v>271912.07</v>
      </c>
    </row>
    <row r="84" spans="1:4" ht="18">
      <c r="A84" s="11" t="s">
        <v>25</v>
      </c>
      <c r="B84" s="11"/>
      <c r="C84" s="11"/>
      <c r="D84" s="94"/>
    </row>
    <row r="86" spans="1:4" ht="15.75">
      <c r="A86" s="3" t="s">
        <v>0</v>
      </c>
      <c r="B86" s="3"/>
      <c r="C86" s="3"/>
      <c r="D86" s="95"/>
    </row>
    <row r="87" spans="1:4" ht="18">
      <c r="A87" s="5" t="s">
        <v>1</v>
      </c>
      <c r="B87" s="5" t="s">
        <v>2</v>
      </c>
      <c r="C87" s="5" t="s">
        <v>3</v>
      </c>
      <c r="D87" s="96" t="s">
        <v>4</v>
      </c>
    </row>
    <row r="88" spans="1:4" ht="12.75">
      <c r="A88" s="7" t="s">
        <v>7</v>
      </c>
      <c r="B88" s="7"/>
      <c r="C88" s="7"/>
      <c r="D88" s="64">
        <v>0</v>
      </c>
    </row>
    <row r="89" spans="1:4" ht="15.75">
      <c r="A89" s="3" t="s">
        <v>8</v>
      </c>
      <c r="B89" s="3"/>
      <c r="C89" s="3"/>
      <c r="D89" s="95"/>
    </row>
    <row r="90" spans="1:4" ht="18">
      <c r="A90" s="5" t="s">
        <v>1</v>
      </c>
      <c r="B90" s="5" t="s">
        <v>2</v>
      </c>
      <c r="C90" s="5" t="s">
        <v>3</v>
      </c>
      <c r="D90" s="96" t="s">
        <v>4</v>
      </c>
    </row>
    <row r="91" spans="1:4" ht="12.75">
      <c r="A91" s="12" t="s">
        <v>79</v>
      </c>
      <c r="B91" s="16"/>
      <c r="C91" s="16"/>
      <c r="D91" s="97">
        <v>302.63</v>
      </c>
    </row>
    <row r="92" spans="1:4" ht="12.75">
      <c r="A92" s="12" t="s">
        <v>80</v>
      </c>
      <c r="B92" s="16" t="s">
        <v>13</v>
      </c>
      <c r="C92" s="16">
        <v>1</v>
      </c>
      <c r="D92" s="24">
        <v>5563</v>
      </c>
    </row>
    <row r="93" spans="1:4" ht="12.75">
      <c r="A93" s="12" t="s">
        <v>75</v>
      </c>
      <c r="B93" s="16" t="s">
        <v>81</v>
      </c>
      <c r="C93" s="16">
        <v>1</v>
      </c>
      <c r="D93" s="25">
        <f>45218</f>
        <v>45218</v>
      </c>
    </row>
    <row r="94" spans="1:4" ht="12.75">
      <c r="A94" s="12" t="s">
        <v>9</v>
      </c>
      <c r="B94" s="16" t="s">
        <v>10</v>
      </c>
      <c r="C94" s="16">
        <v>181.2</v>
      </c>
      <c r="D94" s="97">
        <v>20566.2</v>
      </c>
    </row>
    <row r="95" spans="1:4" ht="12.75">
      <c r="A95" s="7" t="s">
        <v>7</v>
      </c>
      <c r="B95" s="7"/>
      <c r="C95" s="7"/>
      <c r="D95" s="64">
        <f>SUM(D91:D94)</f>
        <v>71649.83</v>
      </c>
    </row>
    <row r="96" spans="1:4" ht="15.75">
      <c r="A96" s="3" t="s">
        <v>11</v>
      </c>
      <c r="B96" s="3"/>
      <c r="C96" s="3"/>
      <c r="D96" s="95"/>
    </row>
    <row r="97" spans="1:4" ht="18">
      <c r="A97" s="5" t="s">
        <v>1</v>
      </c>
      <c r="B97" s="5" t="s">
        <v>2</v>
      </c>
      <c r="C97" s="5" t="s">
        <v>3</v>
      </c>
      <c r="D97" s="96" t="s">
        <v>4</v>
      </c>
    </row>
    <row r="98" spans="1:4" ht="12.75">
      <c r="A98" s="12" t="s">
        <v>75</v>
      </c>
      <c r="B98" s="16" t="s">
        <v>81</v>
      </c>
      <c r="C98" s="16">
        <v>1</v>
      </c>
      <c r="D98" s="24">
        <v>51992.38</v>
      </c>
    </row>
    <row r="99" spans="1:4" ht="12.75">
      <c r="A99" s="12" t="s">
        <v>75</v>
      </c>
      <c r="B99" s="16" t="s">
        <v>81</v>
      </c>
      <c r="C99" s="16">
        <v>1</v>
      </c>
      <c r="D99" s="97">
        <f>30370.08</f>
        <v>30370.08</v>
      </c>
    </row>
    <row r="100" spans="1:4" ht="12.75">
      <c r="A100" s="12" t="s">
        <v>82</v>
      </c>
      <c r="B100" s="16" t="s">
        <v>13</v>
      </c>
      <c r="C100" s="16">
        <v>16</v>
      </c>
      <c r="D100" s="97">
        <v>22518.12</v>
      </c>
    </row>
    <row r="101" spans="1:4" ht="12.75">
      <c r="A101" s="12" t="s">
        <v>14</v>
      </c>
      <c r="B101" s="16"/>
      <c r="C101" s="16"/>
      <c r="D101" s="25">
        <v>50999.14</v>
      </c>
    </row>
    <row r="102" spans="1:4" ht="12.75">
      <c r="A102" s="12" t="s">
        <v>74</v>
      </c>
      <c r="B102" s="16" t="s">
        <v>13</v>
      </c>
      <c r="C102" s="16">
        <v>1</v>
      </c>
      <c r="D102" s="25">
        <v>719.49</v>
      </c>
    </row>
    <row r="103" spans="1:4" ht="12.75">
      <c r="A103" s="12" t="s">
        <v>14</v>
      </c>
      <c r="B103" s="16" t="s">
        <v>13</v>
      </c>
      <c r="C103" s="26">
        <v>42</v>
      </c>
      <c r="D103" s="25">
        <v>14375.62</v>
      </c>
    </row>
    <row r="104" spans="1:4" ht="12.75">
      <c r="A104" s="12" t="s">
        <v>83</v>
      </c>
      <c r="B104" s="16" t="s">
        <v>13</v>
      </c>
      <c r="C104" s="26">
        <v>1</v>
      </c>
      <c r="D104" s="25">
        <v>721</v>
      </c>
    </row>
    <row r="105" spans="1:4" ht="12.75">
      <c r="A105" s="17" t="s">
        <v>12</v>
      </c>
      <c r="B105" s="18" t="s">
        <v>13</v>
      </c>
      <c r="C105" s="20">
        <v>7</v>
      </c>
      <c r="D105" s="52">
        <v>1890</v>
      </c>
    </row>
    <row r="106" spans="1:4" ht="12.75">
      <c r="A106" s="12" t="s">
        <v>72</v>
      </c>
      <c r="B106" s="16" t="s">
        <v>13</v>
      </c>
      <c r="C106" s="20">
        <v>2</v>
      </c>
      <c r="D106" s="52">
        <v>19039.44</v>
      </c>
    </row>
    <row r="107" spans="1:4" ht="12.75">
      <c r="A107" s="7" t="s">
        <v>7</v>
      </c>
      <c r="B107" s="7"/>
      <c r="C107" s="27"/>
      <c r="D107" s="64">
        <f>SUM(D98:D106)</f>
        <v>192625.26999999996</v>
      </c>
    </row>
    <row r="108" spans="1:4" ht="15.75">
      <c r="A108" s="3" t="s">
        <v>162</v>
      </c>
      <c r="B108" s="3"/>
      <c r="C108" s="3"/>
      <c r="D108" s="95"/>
    </row>
    <row r="109" spans="1:4" ht="18">
      <c r="A109" s="5" t="s">
        <v>1</v>
      </c>
      <c r="B109" s="5" t="s">
        <v>2</v>
      </c>
      <c r="C109" s="5" t="s">
        <v>3</v>
      </c>
      <c r="D109" s="96" t="s">
        <v>4</v>
      </c>
    </row>
    <row r="110" spans="1:4" s="93" customFormat="1" ht="12.75">
      <c r="A110" s="66" t="s">
        <v>79</v>
      </c>
      <c r="B110" s="66"/>
      <c r="C110" s="66"/>
      <c r="D110" s="92">
        <v>1231.92</v>
      </c>
    </row>
    <row r="111" spans="1:4" s="93" customFormat="1" ht="12.75">
      <c r="A111" s="66"/>
      <c r="B111" s="66"/>
      <c r="C111" s="66"/>
      <c r="D111" s="92"/>
    </row>
    <row r="112" spans="1:4" ht="12.75">
      <c r="A112" s="7" t="s">
        <v>7</v>
      </c>
      <c r="B112" s="7"/>
      <c r="C112" s="7"/>
      <c r="D112" s="64">
        <f>SUM(D110:D111)</f>
        <v>1231.92</v>
      </c>
    </row>
    <row r="113" spans="1:4" ht="12.75">
      <c r="A113" s="9" t="s">
        <v>15</v>
      </c>
      <c r="B113" s="9"/>
      <c r="C113" s="9"/>
      <c r="D113" s="115">
        <f>D95+D107+D112</f>
        <v>265507.01999999996</v>
      </c>
    </row>
    <row r="115" spans="1:4" ht="18">
      <c r="A115" s="11" t="s">
        <v>24</v>
      </c>
      <c r="B115" s="11"/>
      <c r="C115" s="11"/>
      <c r="D115" s="94"/>
    </row>
    <row r="117" spans="1:4" ht="15.75">
      <c r="A117" s="3" t="s">
        <v>0</v>
      </c>
      <c r="B117" s="3"/>
      <c r="C117" s="3"/>
      <c r="D117" s="95"/>
    </row>
    <row r="118" spans="1:4" ht="18">
      <c r="A118" s="5" t="s">
        <v>1</v>
      </c>
      <c r="B118" s="5" t="s">
        <v>2</v>
      </c>
      <c r="C118" s="5" t="s">
        <v>3</v>
      </c>
      <c r="D118" s="96" t="s">
        <v>4</v>
      </c>
    </row>
    <row r="119" spans="1:4" ht="12.75">
      <c r="A119" s="7" t="s">
        <v>7</v>
      </c>
      <c r="B119" s="7"/>
      <c r="C119" s="7"/>
      <c r="D119" s="64">
        <v>0</v>
      </c>
    </row>
    <row r="120" spans="1:4" ht="15.75">
      <c r="A120" s="3" t="s">
        <v>8</v>
      </c>
      <c r="B120" s="3"/>
      <c r="C120" s="3"/>
      <c r="D120" s="95"/>
    </row>
    <row r="121" spans="1:4" ht="18">
      <c r="A121" s="5" t="s">
        <v>1</v>
      </c>
      <c r="B121" s="5" t="s">
        <v>2</v>
      </c>
      <c r="C121" s="5" t="s">
        <v>3</v>
      </c>
      <c r="D121" s="96" t="s">
        <v>4</v>
      </c>
    </row>
    <row r="122" spans="1:4" ht="12.75">
      <c r="A122" s="19" t="s">
        <v>84</v>
      </c>
      <c r="B122" s="16" t="s">
        <v>6</v>
      </c>
      <c r="C122" s="16">
        <v>5.82</v>
      </c>
      <c r="D122" s="97">
        <v>50739</v>
      </c>
    </row>
    <row r="123" spans="1:4" ht="12.75">
      <c r="A123" s="12" t="s">
        <v>9</v>
      </c>
      <c r="B123" s="16" t="s">
        <v>10</v>
      </c>
      <c r="C123" s="16">
        <v>60</v>
      </c>
      <c r="D123" s="97">
        <v>6810</v>
      </c>
    </row>
    <row r="124" spans="1:4" ht="12.75">
      <c r="A124" s="7" t="s">
        <v>7</v>
      </c>
      <c r="B124" s="7"/>
      <c r="C124" s="7"/>
      <c r="D124" s="64">
        <f>SUM(D122:D123)</f>
        <v>57549</v>
      </c>
    </row>
    <row r="125" spans="1:4" ht="15.75">
      <c r="A125" s="3" t="s">
        <v>11</v>
      </c>
      <c r="B125" s="3"/>
      <c r="C125" s="3"/>
      <c r="D125" s="95"/>
    </row>
    <row r="126" spans="1:4" ht="18">
      <c r="A126" s="5" t="s">
        <v>1</v>
      </c>
      <c r="B126" s="5" t="s">
        <v>2</v>
      </c>
      <c r="C126" s="5" t="s">
        <v>3</v>
      </c>
      <c r="D126" s="96" t="s">
        <v>4</v>
      </c>
    </row>
    <row r="127" spans="1:4" ht="12.75">
      <c r="A127" s="17" t="s">
        <v>12</v>
      </c>
      <c r="B127" s="18" t="s">
        <v>13</v>
      </c>
      <c r="C127" s="18">
        <v>4</v>
      </c>
      <c r="D127" s="28">
        <v>1080</v>
      </c>
    </row>
    <row r="128" spans="1:4" ht="12.75">
      <c r="A128" s="12" t="s">
        <v>72</v>
      </c>
      <c r="B128" s="16" t="s">
        <v>13</v>
      </c>
      <c r="C128" s="18">
        <v>1</v>
      </c>
      <c r="D128" s="28">
        <v>1348.66</v>
      </c>
    </row>
    <row r="129" spans="1:4" ht="12.75">
      <c r="A129" s="7" t="s">
        <v>7</v>
      </c>
      <c r="B129" s="7"/>
      <c r="C129" s="7"/>
      <c r="D129" s="64">
        <f>SUM(D127:D128)</f>
        <v>2428.66</v>
      </c>
    </row>
    <row r="130" spans="1:4" ht="15.75">
      <c r="A130" s="3" t="s">
        <v>162</v>
      </c>
      <c r="B130" s="3"/>
      <c r="C130" s="3"/>
      <c r="D130" s="95"/>
    </row>
    <row r="131" spans="1:4" ht="18">
      <c r="A131" s="5" t="s">
        <v>1</v>
      </c>
      <c r="B131" s="5" t="s">
        <v>2</v>
      </c>
      <c r="C131" s="5" t="s">
        <v>3</v>
      </c>
      <c r="D131" s="96" t="s">
        <v>4</v>
      </c>
    </row>
    <row r="132" spans="1:4" s="93" customFormat="1" ht="12.75" customHeight="1">
      <c r="A132" s="66" t="s">
        <v>130</v>
      </c>
      <c r="B132" s="66" t="s">
        <v>86</v>
      </c>
      <c r="C132" s="66">
        <v>238.9</v>
      </c>
      <c r="D132" s="92">
        <v>128380.31</v>
      </c>
    </row>
    <row r="133" spans="1:4" s="93" customFormat="1" ht="12.75" customHeight="1">
      <c r="A133" s="66"/>
      <c r="B133" s="66"/>
      <c r="C133" s="66"/>
      <c r="D133" s="92">
        <v>0</v>
      </c>
    </row>
    <row r="134" spans="1:4" ht="12.75">
      <c r="A134" s="7" t="s">
        <v>7</v>
      </c>
      <c r="B134" s="7"/>
      <c r="C134" s="7"/>
      <c r="D134" s="64">
        <f>SUM(D132:D133)</f>
        <v>128380.31</v>
      </c>
    </row>
    <row r="135" spans="1:4" ht="12.75">
      <c r="A135" s="9" t="s">
        <v>15</v>
      </c>
      <c r="B135" s="9"/>
      <c r="C135" s="9"/>
      <c r="D135" s="98">
        <f>D124+D129+D134</f>
        <v>188357.97</v>
      </c>
    </row>
    <row r="138" spans="1:4" ht="18">
      <c r="A138" s="11" t="s">
        <v>23</v>
      </c>
      <c r="B138" s="11"/>
      <c r="C138" s="11"/>
      <c r="D138" s="94"/>
    </row>
    <row r="140" spans="1:4" ht="15.75">
      <c r="A140" s="3" t="s">
        <v>0</v>
      </c>
      <c r="B140" s="3"/>
      <c r="C140" s="3"/>
      <c r="D140" s="95"/>
    </row>
    <row r="141" spans="1:4" ht="18">
      <c r="A141" s="5" t="s">
        <v>1</v>
      </c>
      <c r="B141" s="5" t="s">
        <v>2</v>
      </c>
      <c r="C141" s="5" t="s">
        <v>3</v>
      </c>
      <c r="D141" s="96" t="s">
        <v>4</v>
      </c>
    </row>
    <row r="142" spans="1:4" ht="12.75">
      <c r="A142" s="7" t="s">
        <v>7</v>
      </c>
      <c r="B142" s="7"/>
      <c r="C142" s="7"/>
      <c r="D142" s="64">
        <v>0</v>
      </c>
    </row>
    <row r="143" spans="1:4" ht="15.75">
      <c r="A143" s="3" t="s">
        <v>8</v>
      </c>
      <c r="B143" s="3"/>
      <c r="C143" s="3"/>
      <c r="D143" s="95"/>
    </row>
    <row r="144" spans="1:4" ht="18">
      <c r="A144" s="5" t="s">
        <v>1</v>
      </c>
      <c r="B144" s="5" t="s">
        <v>2</v>
      </c>
      <c r="C144" s="5" t="s">
        <v>3</v>
      </c>
      <c r="D144" s="96" t="s">
        <v>4</v>
      </c>
    </row>
    <row r="145" spans="1:4" ht="12.75">
      <c r="A145" s="7" t="s">
        <v>7</v>
      </c>
      <c r="B145" s="7"/>
      <c r="C145" s="7"/>
      <c r="D145" s="64">
        <v>0</v>
      </c>
    </row>
    <row r="146" spans="1:4" ht="15.75">
      <c r="A146" s="3" t="s">
        <v>11</v>
      </c>
      <c r="B146" s="3"/>
      <c r="C146" s="3"/>
      <c r="D146" s="95"/>
    </row>
    <row r="147" spans="1:4" ht="18">
      <c r="A147" s="5" t="s">
        <v>1</v>
      </c>
      <c r="B147" s="5" t="s">
        <v>2</v>
      </c>
      <c r="C147" s="5" t="s">
        <v>3</v>
      </c>
      <c r="D147" s="96" t="s">
        <v>4</v>
      </c>
    </row>
    <row r="148" spans="1:4" ht="12.75">
      <c r="A148" s="17" t="s">
        <v>12</v>
      </c>
      <c r="B148" s="18" t="s">
        <v>13</v>
      </c>
      <c r="C148" s="18">
        <v>1</v>
      </c>
      <c r="D148" s="28">
        <v>270</v>
      </c>
    </row>
    <row r="149" spans="1:4" ht="12.75">
      <c r="A149" s="12" t="s">
        <v>85</v>
      </c>
      <c r="B149" s="16" t="s">
        <v>86</v>
      </c>
      <c r="C149" s="16">
        <v>21</v>
      </c>
      <c r="D149" s="28">
        <v>2179.46</v>
      </c>
    </row>
    <row r="150" spans="1:4" ht="12.75">
      <c r="A150" s="7" t="s">
        <v>7</v>
      </c>
      <c r="B150" s="7"/>
      <c r="C150" s="7"/>
      <c r="D150" s="64">
        <f>SUM(D148:D149)</f>
        <v>2449.46</v>
      </c>
    </row>
    <row r="151" spans="1:4" ht="15.75">
      <c r="A151" s="3" t="s">
        <v>154</v>
      </c>
      <c r="B151" s="3"/>
      <c r="C151" s="3"/>
      <c r="D151" s="95"/>
    </row>
    <row r="152" spans="1:4" ht="18">
      <c r="A152" s="5" t="s">
        <v>1</v>
      </c>
      <c r="B152" s="5" t="s">
        <v>2</v>
      </c>
      <c r="C152" s="5" t="s">
        <v>3</v>
      </c>
      <c r="D152" s="96" t="s">
        <v>4</v>
      </c>
    </row>
    <row r="153" spans="1:4" ht="12.75">
      <c r="A153" s="67" t="s">
        <v>14</v>
      </c>
      <c r="B153" s="66"/>
      <c r="C153" s="1"/>
      <c r="D153" s="28">
        <v>17246.4</v>
      </c>
    </row>
    <row r="154" spans="1:4" ht="12.75">
      <c r="A154" s="67" t="s">
        <v>182</v>
      </c>
      <c r="B154" s="66" t="s">
        <v>86</v>
      </c>
      <c r="C154" s="1">
        <v>43.8</v>
      </c>
      <c r="D154" s="28">
        <v>23833.18</v>
      </c>
    </row>
    <row r="155" spans="1:4" ht="12.75">
      <c r="A155" s="67" t="s">
        <v>190</v>
      </c>
      <c r="B155" s="66" t="s">
        <v>86</v>
      </c>
      <c r="C155" s="1">
        <v>66.3</v>
      </c>
      <c r="D155" s="28">
        <v>50111.27</v>
      </c>
    </row>
    <row r="156" spans="1:4" ht="12.75">
      <c r="A156" s="7" t="s">
        <v>7</v>
      </c>
      <c r="B156" s="7"/>
      <c r="C156" s="7"/>
      <c r="D156" s="64">
        <f>SUM(D153:D155)</f>
        <v>91190.85</v>
      </c>
    </row>
    <row r="157" spans="1:4" ht="12.75">
      <c r="A157" s="9" t="s">
        <v>15</v>
      </c>
      <c r="B157" s="9"/>
      <c r="C157" s="9"/>
      <c r="D157" s="98">
        <f>D150+D156</f>
        <v>93640.31000000001</v>
      </c>
    </row>
    <row r="160" spans="1:4" ht="18">
      <c r="A160" s="11" t="s">
        <v>22</v>
      </c>
      <c r="B160" s="11"/>
      <c r="C160" s="11"/>
      <c r="D160" s="94"/>
    </row>
    <row r="162" spans="1:4" ht="15.75">
      <c r="A162" s="3" t="s">
        <v>0</v>
      </c>
      <c r="B162" s="3"/>
      <c r="C162" s="3"/>
      <c r="D162" s="95"/>
    </row>
    <row r="163" spans="1:4" ht="18">
      <c r="A163" s="5" t="s">
        <v>1</v>
      </c>
      <c r="B163" s="5" t="s">
        <v>2</v>
      </c>
      <c r="C163" s="5" t="s">
        <v>3</v>
      </c>
      <c r="D163" s="96" t="s">
        <v>4</v>
      </c>
    </row>
    <row r="164" spans="1:4" ht="12.75">
      <c r="A164" s="7" t="s">
        <v>7</v>
      </c>
      <c r="B164" s="7"/>
      <c r="C164" s="7"/>
      <c r="D164" s="64">
        <v>0</v>
      </c>
    </row>
    <row r="165" spans="1:4" ht="15.75">
      <c r="A165" s="3" t="s">
        <v>8</v>
      </c>
      <c r="B165" s="3"/>
      <c r="C165" s="3"/>
      <c r="D165" s="95"/>
    </row>
    <row r="166" spans="1:4" ht="18">
      <c r="A166" s="5" t="s">
        <v>1</v>
      </c>
      <c r="B166" s="5" t="s">
        <v>2</v>
      </c>
      <c r="C166" s="5" t="s">
        <v>3</v>
      </c>
      <c r="D166" s="96" t="s">
        <v>4</v>
      </c>
    </row>
    <row r="167" spans="1:4" ht="12.75">
      <c r="A167" s="12" t="s">
        <v>65</v>
      </c>
      <c r="B167" s="16"/>
      <c r="C167" s="16"/>
      <c r="D167" s="97">
        <v>590.13</v>
      </c>
    </row>
    <row r="168" spans="1:4" ht="12.75">
      <c r="A168" s="12" t="s">
        <v>9</v>
      </c>
      <c r="B168" s="16" t="s">
        <v>10</v>
      </c>
      <c r="C168" s="16">
        <v>44.8</v>
      </c>
      <c r="D168" s="97">
        <v>5084.8</v>
      </c>
    </row>
    <row r="169" spans="1:4" ht="12.75">
      <c r="A169" s="7" t="s">
        <v>7</v>
      </c>
      <c r="B169" s="7"/>
      <c r="C169" s="7"/>
      <c r="D169" s="64">
        <f>SUM(D167:D168)</f>
        <v>5674.93</v>
      </c>
    </row>
    <row r="170" spans="1:4" ht="15.75">
      <c r="A170" s="3" t="s">
        <v>11</v>
      </c>
      <c r="B170" s="3"/>
      <c r="C170" s="3"/>
      <c r="D170" s="95"/>
    </row>
    <row r="171" spans="1:4" ht="18">
      <c r="A171" s="5" t="s">
        <v>1</v>
      </c>
      <c r="B171" s="5" t="s">
        <v>2</v>
      </c>
      <c r="C171" s="5" t="s">
        <v>3</v>
      </c>
      <c r="D171" s="96" t="s">
        <v>4</v>
      </c>
    </row>
    <row r="172" spans="1:4" ht="12.75">
      <c r="A172" s="12" t="s">
        <v>5</v>
      </c>
      <c r="B172" s="16" t="s">
        <v>69</v>
      </c>
      <c r="C172" s="16">
        <v>0.445</v>
      </c>
      <c r="D172" s="97">
        <v>4571.46</v>
      </c>
    </row>
    <row r="173" spans="1:4" ht="12.75">
      <c r="A173" s="12" t="s">
        <v>14</v>
      </c>
      <c r="B173" s="16"/>
      <c r="C173" s="16"/>
      <c r="D173" s="97">
        <v>34450.27</v>
      </c>
    </row>
    <row r="174" spans="1:4" ht="12.75">
      <c r="A174" s="12" t="s">
        <v>87</v>
      </c>
      <c r="B174" s="16" t="s">
        <v>86</v>
      </c>
      <c r="C174" s="16">
        <v>144.6</v>
      </c>
      <c r="D174" s="97">
        <v>84535.8</v>
      </c>
    </row>
    <row r="175" spans="1:4" ht="12.75">
      <c r="A175" s="7" t="s">
        <v>7</v>
      </c>
      <c r="B175" s="7"/>
      <c r="C175" s="7"/>
      <c r="D175" s="64">
        <f>SUM(D172:D174)</f>
        <v>123557.53</v>
      </c>
    </row>
    <row r="176" spans="1:4" ht="15.75">
      <c r="A176" s="83" t="s">
        <v>154</v>
      </c>
      <c r="B176" s="7"/>
      <c r="C176" s="7"/>
      <c r="D176" s="64"/>
    </row>
    <row r="177" spans="1:4" ht="18">
      <c r="A177" s="5" t="s">
        <v>1</v>
      </c>
      <c r="B177" s="5" t="s">
        <v>2</v>
      </c>
      <c r="C177" s="5" t="s">
        <v>3</v>
      </c>
      <c r="D177" s="96" t="s">
        <v>4</v>
      </c>
    </row>
    <row r="178" spans="1:4" s="89" customFormat="1" ht="14.25" customHeight="1">
      <c r="A178" s="86" t="s">
        <v>14</v>
      </c>
      <c r="B178" s="87"/>
      <c r="C178" s="88"/>
      <c r="D178" s="119">
        <v>40973.94</v>
      </c>
    </row>
    <row r="179" spans="1:4" s="89" customFormat="1" ht="14.25" customHeight="1">
      <c r="A179" s="86" t="s">
        <v>160</v>
      </c>
      <c r="B179" s="87" t="s">
        <v>95</v>
      </c>
      <c r="C179" s="88">
        <v>1</v>
      </c>
      <c r="D179" s="119">
        <v>33525.27</v>
      </c>
    </row>
    <row r="180" spans="1:4" s="89" customFormat="1" ht="14.25" customHeight="1">
      <c r="A180" s="86" t="s">
        <v>161</v>
      </c>
      <c r="B180" s="87" t="s">
        <v>95</v>
      </c>
      <c r="C180" s="88">
        <v>1</v>
      </c>
      <c r="D180" s="119">
        <v>40046.69</v>
      </c>
    </row>
    <row r="181" spans="1:4" s="89" customFormat="1" ht="14.25" customHeight="1">
      <c r="A181" s="90" t="s">
        <v>7</v>
      </c>
      <c r="B181" s="90"/>
      <c r="C181" s="90"/>
      <c r="D181" s="120">
        <f>SUM(D178:D180)</f>
        <v>114545.9</v>
      </c>
    </row>
    <row r="182" spans="1:4" s="89" customFormat="1" ht="14.25" customHeight="1">
      <c r="A182" s="91" t="s">
        <v>15</v>
      </c>
      <c r="B182" s="91"/>
      <c r="C182" s="91"/>
      <c r="D182" s="121">
        <f>D169+D175+D181</f>
        <v>243778.36</v>
      </c>
    </row>
    <row r="185" spans="1:4" ht="18">
      <c r="A185" s="11" t="s">
        <v>21</v>
      </c>
      <c r="B185" s="11"/>
      <c r="C185" s="11"/>
      <c r="D185" s="94"/>
    </row>
    <row r="187" spans="1:4" ht="15.75">
      <c r="A187" s="3" t="s">
        <v>0</v>
      </c>
      <c r="B187" s="3"/>
      <c r="C187" s="3"/>
      <c r="D187" s="95"/>
    </row>
    <row r="188" spans="1:4" ht="18">
      <c r="A188" s="5" t="s">
        <v>1</v>
      </c>
      <c r="B188" s="5" t="s">
        <v>2</v>
      </c>
      <c r="C188" s="5" t="s">
        <v>3</v>
      </c>
      <c r="D188" s="96" t="s">
        <v>4</v>
      </c>
    </row>
    <row r="189" spans="1:4" ht="12.75">
      <c r="A189" s="7" t="s">
        <v>7</v>
      </c>
      <c r="B189" s="7"/>
      <c r="C189" s="7"/>
      <c r="D189" s="64">
        <v>0</v>
      </c>
    </row>
    <row r="190" spans="1:4" ht="15.75">
      <c r="A190" s="3" t="s">
        <v>8</v>
      </c>
      <c r="B190" s="3"/>
      <c r="C190" s="3"/>
      <c r="D190" s="95"/>
    </row>
    <row r="191" spans="1:4" ht="18">
      <c r="A191" s="5" t="s">
        <v>1</v>
      </c>
      <c r="B191" s="5" t="s">
        <v>2</v>
      </c>
      <c r="C191" s="5" t="s">
        <v>3</v>
      </c>
      <c r="D191" s="96" t="s">
        <v>4</v>
      </c>
    </row>
    <row r="192" spans="1:4" ht="12.75">
      <c r="A192" s="12" t="s">
        <v>75</v>
      </c>
      <c r="B192" s="16" t="s">
        <v>81</v>
      </c>
      <c r="C192" s="16">
        <v>2</v>
      </c>
      <c r="D192" s="97">
        <v>95998</v>
      </c>
    </row>
    <row r="193" spans="1:4" ht="12.75">
      <c r="A193" s="12" t="s">
        <v>79</v>
      </c>
      <c r="B193" s="16"/>
      <c r="C193" s="16"/>
      <c r="D193" s="97">
        <v>302.63</v>
      </c>
    </row>
    <row r="194" spans="1:4" ht="12.75">
      <c r="A194" s="19" t="s">
        <v>5</v>
      </c>
      <c r="B194" s="16" t="s">
        <v>69</v>
      </c>
      <c r="C194" s="16">
        <v>10.5753</v>
      </c>
      <c r="D194" s="97">
        <v>837739.6</v>
      </c>
    </row>
    <row r="195" spans="1:4" ht="12.75">
      <c r="A195" s="12" t="s">
        <v>9</v>
      </c>
      <c r="B195" s="16" t="s">
        <v>10</v>
      </c>
      <c r="C195" s="16">
        <v>22.8</v>
      </c>
      <c r="D195" s="97">
        <v>2587.8</v>
      </c>
    </row>
    <row r="196" spans="1:4" ht="12.75">
      <c r="A196" s="7" t="s">
        <v>7</v>
      </c>
      <c r="B196" s="7"/>
      <c r="C196" s="7"/>
      <c r="D196" s="64">
        <f>SUM(D192:D195)</f>
        <v>936628.03</v>
      </c>
    </row>
    <row r="197" spans="1:4" ht="15.75">
      <c r="A197" s="3" t="s">
        <v>11</v>
      </c>
      <c r="B197" s="3"/>
      <c r="C197" s="3"/>
      <c r="D197" s="95"/>
    </row>
    <row r="198" spans="1:4" ht="18">
      <c r="A198" s="5" t="s">
        <v>1</v>
      </c>
      <c r="B198" s="5" t="s">
        <v>2</v>
      </c>
      <c r="C198" s="5" t="s">
        <v>3</v>
      </c>
      <c r="D198" s="96" t="s">
        <v>4</v>
      </c>
    </row>
    <row r="199" spans="1:4" ht="12.75">
      <c r="A199" s="17" t="s">
        <v>12</v>
      </c>
      <c r="B199" s="18" t="s">
        <v>13</v>
      </c>
      <c r="C199" s="18">
        <v>4</v>
      </c>
      <c r="D199" s="28">
        <v>1080</v>
      </c>
    </row>
    <row r="200" spans="1:4" ht="12.75">
      <c r="A200" s="104" t="s">
        <v>7</v>
      </c>
      <c r="B200" s="104"/>
      <c r="C200" s="104"/>
      <c r="D200" s="122">
        <f>SUM(D199)</f>
        <v>1080</v>
      </c>
    </row>
    <row r="201" spans="1:4" ht="15.75">
      <c r="A201" s="106" t="s">
        <v>154</v>
      </c>
      <c r="B201" s="107"/>
      <c r="C201" s="107"/>
      <c r="D201" s="123"/>
    </row>
    <row r="202" spans="1:4" ht="18">
      <c r="A202" s="105" t="s">
        <v>1</v>
      </c>
      <c r="B202" s="105" t="s">
        <v>2</v>
      </c>
      <c r="C202" s="105" t="s">
        <v>3</v>
      </c>
      <c r="D202" s="124" t="s">
        <v>4</v>
      </c>
    </row>
    <row r="203" spans="1:4" s="93" customFormat="1" ht="12.75" customHeight="1">
      <c r="A203" s="66" t="s">
        <v>73</v>
      </c>
      <c r="B203" s="66"/>
      <c r="C203" s="66"/>
      <c r="D203" s="92">
        <v>159.29</v>
      </c>
    </row>
    <row r="204" spans="1:4" s="93" customFormat="1" ht="12.75">
      <c r="A204" s="67"/>
      <c r="B204" s="66"/>
      <c r="C204" s="66"/>
      <c r="D204" s="92"/>
    </row>
    <row r="205" spans="1:4" ht="12.75">
      <c r="A205" s="7" t="s">
        <v>7</v>
      </c>
      <c r="B205" s="7"/>
      <c r="C205" s="7"/>
      <c r="D205" s="64">
        <f>SUM(D203:D204)</f>
        <v>159.29</v>
      </c>
    </row>
    <row r="206" spans="1:4" ht="12.75">
      <c r="A206" s="9" t="s">
        <v>15</v>
      </c>
      <c r="B206" s="9"/>
      <c r="C206" s="9"/>
      <c r="D206" s="98">
        <f>D196+D200+D205</f>
        <v>937867.3200000001</v>
      </c>
    </row>
    <row r="209" spans="1:4" ht="18">
      <c r="A209" s="11" t="s">
        <v>20</v>
      </c>
      <c r="B209" s="11"/>
      <c r="C209" s="11"/>
      <c r="D209" s="94"/>
    </row>
    <row r="211" spans="1:4" ht="15.75">
      <c r="A211" s="3" t="s">
        <v>0</v>
      </c>
      <c r="B211" s="3"/>
      <c r="C211" s="3"/>
      <c r="D211" s="95"/>
    </row>
    <row r="212" spans="1:4" ht="18">
      <c r="A212" s="5" t="s">
        <v>1</v>
      </c>
      <c r="B212" s="5" t="s">
        <v>2</v>
      </c>
      <c r="C212" s="5" t="s">
        <v>3</v>
      </c>
      <c r="D212" s="96" t="s">
        <v>4</v>
      </c>
    </row>
    <row r="213" spans="1:4" ht="12.75">
      <c r="A213" s="1"/>
      <c r="B213" s="1"/>
      <c r="C213" s="1"/>
      <c r="D213" s="28"/>
    </row>
    <row r="214" spans="1:4" ht="12.75">
      <c r="A214" s="7" t="s">
        <v>7</v>
      </c>
      <c r="B214" s="7"/>
      <c r="C214" s="7"/>
      <c r="D214" s="64">
        <v>0</v>
      </c>
    </row>
    <row r="215" spans="1:4" ht="15.75">
      <c r="A215" s="3" t="s">
        <v>8</v>
      </c>
      <c r="B215" s="3"/>
      <c r="C215" s="3"/>
      <c r="D215" s="95"/>
    </row>
    <row r="216" spans="1:4" ht="18">
      <c r="A216" s="5" t="s">
        <v>1</v>
      </c>
      <c r="B216" s="5" t="s">
        <v>2</v>
      </c>
      <c r="C216" s="5" t="s">
        <v>3</v>
      </c>
      <c r="D216" s="96" t="s">
        <v>4</v>
      </c>
    </row>
    <row r="217" spans="1:4" ht="12.75">
      <c r="A217" s="12" t="s">
        <v>65</v>
      </c>
      <c r="B217" s="12"/>
      <c r="C217" s="1"/>
      <c r="D217" s="97">
        <v>302.63</v>
      </c>
    </row>
    <row r="218" spans="1:4" ht="12.75">
      <c r="A218" s="7" t="s">
        <v>7</v>
      </c>
      <c r="B218" s="7"/>
      <c r="C218" s="7"/>
      <c r="D218" s="64">
        <f>SUM(D217)</f>
        <v>302.63</v>
      </c>
    </row>
    <row r="219" spans="1:4" ht="15.75">
      <c r="A219" s="3" t="s">
        <v>11</v>
      </c>
      <c r="B219" s="3"/>
      <c r="C219" s="3"/>
      <c r="D219" s="95"/>
    </row>
    <row r="220" spans="1:4" ht="18">
      <c r="A220" s="5" t="s">
        <v>1</v>
      </c>
      <c r="B220" s="5" t="s">
        <v>2</v>
      </c>
      <c r="C220" s="5" t="s">
        <v>3</v>
      </c>
      <c r="D220" s="96" t="s">
        <v>4</v>
      </c>
    </row>
    <row r="221" spans="1:4" ht="12.75">
      <c r="A221" s="12" t="s">
        <v>9</v>
      </c>
      <c r="B221" s="16" t="s">
        <v>10</v>
      </c>
      <c r="C221" s="16">
        <v>42</v>
      </c>
      <c r="D221" s="28">
        <v>5277.72</v>
      </c>
    </row>
    <row r="222" spans="1:4" ht="12.75">
      <c r="A222" s="12" t="s">
        <v>88</v>
      </c>
      <c r="B222" s="16" t="s">
        <v>13</v>
      </c>
      <c r="C222" s="16">
        <v>8</v>
      </c>
      <c r="D222" s="28">
        <v>4143.82</v>
      </c>
    </row>
    <row r="223" spans="1:4" ht="12.75">
      <c r="A223" s="12" t="s">
        <v>72</v>
      </c>
      <c r="B223" s="16" t="s">
        <v>13</v>
      </c>
      <c r="C223" s="29">
        <v>1</v>
      </c>
      <c r="D223" s="28">
        <v>10991.58</v>
      </c>
    </row>
    <row r="224" spans="1:4" ht="12.75">
      <c r="A224" s="12" t="s">
        <v>5</v>
      </c>
      <c r="B224" s="16" t="s">
        <v>69</v>
      </c>
      <c r="C224" s="29">
        <v>0.3</v>
      </c>
      <c r="D224" s="28">
        <v>5224.15</v>
      </c>
    </row>
    <row r="225" spans="1:4" ht="12.75">
      <c r="A225" s="12" t="s">
        <v>89</v>
      </c>
      <c r="B225" s="16" t="s">
        <v>67</v>
      </c>
      <c r="C225" s="29">
        <v>2.145</v>
      </c>
      <c r="D225" s="28">
        <v>116236.03</v>
      </c>
    </row>
    <row r="226" spans="1:4" ht="12.75">
      <c r="A226" s="7" t="s">
        <v>7</v>
      </c>
      <c r="B226" s="7"/>
      <c r="C226" s="7"/>
      <c r="D226" s="64">
        <f>SUM(D221:D225)</f>
        <v>141873.3</v>
      </c>
    </row>
    <row r="227" spans="1:4" ht="15.75">
      <c r="A227" s="3" t="s">
        <v>154</v>
      </c>
      <c r="B227" s="3"/>
      <c r="C227" s="3"/>
      <c r="D227" s="95"/>
    </row>
    <row r="228" spans="1:4" ht="18">
      <c r="A228" s="5" t="s">
        <v>1</v>
      </c>
      <c r="B228" s="5" t="s">
        <v>2</v>
      </c>
      <c r="C228" s="5" t="s">
        <v>3</v>
      </c>
      <c r="D228" s="96" t="s">
        <v>4</v>
      </c>
    </row>
    <row r="229" spans="1:4" ht="25.5">
      <c r="A229" s="65" t="s">
        <v>156</v>
      </c>
      <c r="B229" s="66" t="s">
        <v>157</v>
      </c>
      <c r="C229" s="1">
        <v>0.16</v>
      </c>
      <c r="D229" s="28">
        <v>23865.09</v>
      </c>
    </row>
    <row r="230" spans="1:4" ht="12.75">
      <c r="A230" s="1"/>
      <c r="B230" s="1"/>
      <c r="C230" s="1"/>
      <c r="D230" s="28"/>
    </row>
    <row r="231" spans="1:4" ht="12.75">
      <c r="A231" s="7" t="s">
        <v>7</v>
      </c>
      <c r="B231" s="7"/>
      <c r="C231" s="7"/>
      <c r="D231" s="64">
        <f>SUM(D229:D230)</f>
        <v>23865.09</v>
      </c>
    </row>
    <row r="232" spans="1:4" ht="12.75">
      <c r="A232" s="9" t="s">
        <v>15</v>
      </c>
      <c r="B232" s="9"/>
      <c r="C232" s="9"/>
      <c r="D232" s="98">
        <f>D218+D226+D231</f>
        <v>166041.02</v>
      </c>
    </row>
    <row r="233" spans="1:4" ht="12.75">
      <c r="A233" s="9"/>
      <c r="B233" s="9"/>
      <c r="C233" s="9"/>
      <c r="D233" s="98"/>
    </row>
    <row r="235" spans="1:4" ht="18">
      <c r="A235" s="11" t="s">
        <v>19</v>
      </c>
      <c r="B235" s="11"/>
      <c r="C235" s="11"/>
      <c r="D235" s="94"/>
    </row>
    <row r="237" spans="1:4" ht="15.75">
      <c r="A237" s="3" t="s">
        <v>0</v>
      </c>
      <c r="B237" s="3"/>
      <c r="C237" s="3"/>
      <c r="D237" s="95"/>
    </row>
    <row r="238" spans="1:4" ht="18">
      <c r="A238" s="5" t="s">
        <v>1</v>
      </c>
      <c r="B238" s="5" t="s">
        <v>2</v>
      </c>
      <c r="C238" s="5" t="s">
        <v>3</v>
      </c>
      <c r="D238" s="96" t="s">
        <v>4</v>
      </c>
    </row>
    <row r="239" spans="1:4" ht="12.75">
      <c r="A239" s="7" t="s">
        <v>7</v>
      </c>
      <c r="B239" s="7"/>
      <c r="C239" s="7"/>
      <c r="D239" s="64">
        <v>0</v>
      </c>
    </row>
    <row r="240" spans="1:4" ht="15.75">
      <c r="A240" s="3" t="s">
        <v>8</v>
      </c>
      <c r="B240" s="3"/>
      <c r="C240" s="3"/>
      <c r="D240" s="95"/>
    </row>
    <row r="241" spans="1:4" ht="18">
      <c r="A241" s="5" t="s">
        <v>1</v>
      </c>
      <c r="B241" s="5" t="s">
        <v>2</v>
      </c>
      <c r="C241" s="5" t="s">
        <v>3</v>
      </c>
      <c r="D241" s="96" t="s">
        <v>4</v>
      </c>
    </row>
    <row r="242" spans="1:4" ht="12.75">
      <c r="A242" s="17" t="s">
        <v>9</v>
      </c>
      <c r="B242" s="18" t="s">
        <v>10</v>
      </c>
      <c r="C242" s="18">
        <v>75.5</v>
      </c>
      <c r="D242" s="52">
        <v>8569.25</v>
      </c>
    </row>
    <row r="243" spans="1:4" ht="14.25" customHeight="1">
      <c r="A243" s="17" t="s">
        <v>90</v>
      </c>
      <c r="B243" s="18" t="s">
        <v>67</v>
      </c>
      <c r="C243" s="18">
        <v>1.68</v>
      </c>
      <c r="D243" s="52">
        <v>218798</v>
      </c>
    </row>
    <row r="244" spans="1:4" ht="12.75">
      <c r="A244" s="7" t="s">
        <v>7</v>
      </c>
      <c r="B244" s="7"/>
      <c r="C244" s="7"/>
      <c r="D244" s="64">
        <f>SUM(D242:D243)</f>
        <v>227367.25</v>
      </c>
    </row>
    <row r="245" spans="1:4" ht="15.75">
      <c r="A245" s="3" t="s">
        <v>11</v>
      </c>
      <c r="B245" s="3"/>
      <c r="C245" s="3"/>
      <c r="D245" s="95"/>
    </row>
    <row r="246" spans="1:4" ht="18">
      <c r="A246" s="5" t="s">
        <v>1</v>
      </c>
      <c r="B246" s="5" t="s">
        <v>2</v>
      </c>
      <c r="C246" s="5" t="s">
        <v>3</v>
      </c>
      <c r="D246" s="96" t="s">
        <v>4</v>
      </c>
    </row>
    <row r="247" spans="1:4" ht="12.75">
      <c r="A247" s="17" t="s">
        <v>91</v>
      </c>
      <c r="B247" s="18" t="s">
        <v>67</v>
      </c>
      <c r="C247" s="18">
        <v>0.025</v>
      </c>
      <c r="D247" s="52">
        <v>1363.5</v>
      </c>
    </row>
    <row r="248" spans="1:4" ht="12.75">
      <c r="A248" s="7" t="s">
        <v>7</v>
      </c>
      <c r="B248" s="7"/>
      <c r="C248" s="7"/>
      <c r="D248" s="64">
        <f>SUM(D247)</f>
        <v>1363.5</v>
      </c>
    </row>
    <row r="249" spans="1:4" ht="15.75">
      <c r="A249" s="3" t="s">
        <v>154</v>
      </c>
      <c r="B249" s="3"/>
      <c r="C249" s="3"/>
      <c r="D249" s="95"/>
    </row>
    <row r="250" spans="1:4" ht="18">
      <c r="A250" s="5" t="s">
        <v>1</v>
      </c>
      <c r="B250" s="5" t="s">
        <v>2</v>
      </c>
      <c r="C250" s="5" t="s">
        <v>3</v>
      </c>
      <c r="D250" s="96" t="s">
        <v>4</v>
      </c>
    </row>
    <row r="251" spans="1:4" s="93" customFormat="1" ht="12.75" customHeight="1">
      <c r="A251" s="66"/>
      <c r="B251" s="66"/>
      <c r="C251" s="66"/>
      <c r="D251" s="92"/>
    </row>
    <row r="252" spans="1:4" s="93" customFormat="1" ht="12.75">
      <c r="A252" s="67"/>
      <c r="B252" s="66"/>
      <c r="C252" s="66"/>
      <c r="D252" s="92"/>
    </row>
    <row r="253" spans="1:4" ht="12.75">
      <c r="A253" s="66" t="s">
        <v>174</v>
      </c>
      <c r="B253" s="1"/>
      <c r="C253" s="1"/>
      <c r="D253" s="28">
        <f>SUM(D251:D252)</f>
        <v>0</v>
      </c>
    </row>
    <row r="254" spans="1:4" ht="12.75">
      <c r="A254" s="9" t="s">
        <v>15</v>
      </c>
      <c r="B254" s="9"/>
      <c r="C254" s="9"/>
      <c r="D254" s="98">
        <f>D244+D248+D253</f>
        <v>228730.75</v>
      </c>
    </row>
    <row r="257" spans="1:4" ht="18">
      <c r="A257" s="11" t="s">
        <v>18</v>
      </c>
      <c r="B257" s="11"/>
      <c r="C257" s="11"/>
      <c r="D257" s="94"/>
    </row>
    <row r="259" spans="1:4" ht="15.75">
      <c r="A259" s="3" t="s">
        <v>0</v>
      </c>
      <c r="B259" s="3"/>
      <c r="C259" s="3"/>
      <c r="D259" s="95"/>
    </row>
    <row r="260" spans="1:4" ht="18">
      <c r="A260" s="5" t="s">
        <v>1</v>
      </c>
      <c r="B260" s="5" t="s">
        <v>2</v>
      </c>
      <c r="C260" s="5" t="s">
        <v>3</v>
      </c>
      <c r="D260" s="96" t="s">
        <v>4</v>
      </c>
    </row>
    <row r="261" spans="1:4" ht="12.75">
      <c r="A261" s="12"/>
      <c r="B261" s="16"/>
      <c r="C261" s="16"/>
      <c r="D261" s="97"/>
    </row>
    <row r="262" spans="1:4" ht="12.75">
      <c r="A262" s="7" t="s">
        <v>7</v>
      </c>
      <c r="B262" s="7"/>
      <c r="C262" s="7"/>
      <c r="D262" s="64">
        <f>SUM(D261)</f>
        <v>0</v>
      </c>
    </row>
    <row r="263" spans="1:4" ht="15.75">
      <c r="A263" s="3" t="s">
        <v>8</v>
      </c>
      <c r="B263" s="3"/>
      <c r="C263" s="3"/>
      <c r="D263" s="95"/>
    </row>
    <row r="264" spans="1:4" ht="18">
      <c r="A264" s="5" t="s">
        <v>1</v>
      </c>
      <c r="B264" s="5" t="s">
        <v>2</v>
      </c>
      <c r="C264" s="5" t="s">
        <v>3</v>
      </c>
      <c r="D264" s="96" t="s">
        <v>4</v>
      </c>
    </row>
    <row r="265" spans="1:4" ht="12.75">
      <c r="A265" s="12" t="s">
        <v>65</v>
      </c>
      <c r="B265" s="16"/>
      <c r="C265" s="16"/>
      <c r="D265" s="97">
        <v>684.39</v>
      </c>
    </row>
    <row r="266" spans="1:4" ht="12.75">
      <c r="A266" s="12" t="s">
        <v>92</v>
      </c>
      <c r="B266" s="16" t="s">
        <v>69</v>
      </c>
      <c r="C266" s="16">
        <v>1.54</v>
      </c>
      <c r="D266" s="97">
        <v>28561</v>
      </c>
    </row>
    <row r="267" spans="1:4" ht="12.75">
      <c r="A267" s="19" t="s">
        <v>5</v>
      </c>
      <c r="B267" s="16" t="s">
        <v>69</v>
      </c>
      <c r="C267" s="16">
        <v>0.964</v>
      </c>
      <c r="D267" s="97">
        <v>8163</v>
      </c>
    </row>
    <row r="268" spans="1:4" ht="12.75">
      <c r="A268" s="7" t="s">
        <v>7</v>
      </c>
      <c r="B268" s="7"/>
      <c r="C268" s="7"/>
      <c r="D268" s="64">
        <f>SUM(D265:D267)</f>
        <v>37408.39</v>
      </c>
    </row>
    <row r="269" spans="1:4" ht="15.75">
      <c r="A269" s="3" t="s">
        <v>11</v>
      </c>
      <c r="B269" s="3"/>
      <c r="C269" s="3"/>
      <c r="D269" s="95"/>
    </row>
    <row r="270" spans="1:4" ht="18">
      <c r="A270" s="5" t="s">
        <v>1</v>
      </c>
      <c r="B270" s="5" t="s">
        <v>2</v>
      </c>
      <c r="C270" s="5" t="s">
        <v>3</v>
      </c>
      <c r="D270" s="96" t="s">
        <v>4</v>
      </c>
    </row>
    <row r="271" spans="1:4" ht="12.75">
      <c r="A271" s="12" t="s">
        <v>65</v>
      </c>
      <c r="B271" s="16"/>
      <c r="C271" s="16"/>
      <c r="D271" s="97">
        <v>684.38</v>
      </c>
    </row>
    <row r="272" spans="1:4" ht="12.75">
      <c r="A272" s="12" t="s">
        <v>73</v>
      </c>
      <c r="B272" s="16"/>
      <c r="C272" s="16"/>
      <c r="D272" s="28">
        <v>1141.89</v>
      </c>
    </row>
    <row r="273" spans="1:4" ht="12.75">
      <c r="A273" s="12" t="s">
        <v>85</v>
      </c>
      <c r="B273" s="16" t="s">
        <v>86</v>
      </c>
      <c r="C273" s="16">
        <v>77</v>
      </c>
      <c r="D273" s="28">
        <v>1967.12</v>
      </c>
    </row>
    <row r="274" spans="1:4" ht="12.75">
      <c r="A274" s="17" t="s">
        <v>12</v>
      </c>
      <c r="B274" s="18" t="s">
        <v>13</v>
      </c>
      <c r="C274" s="18">
        <v>4</v>
      </c>
      <c r="D274" s="28">
        <v>1080</v>
      </c>
    </row>
    <row r="275" spans="1:4" ht="12.75">
      <c r="A275" s="12" t="s">
        <v>72</v>
      </c>
      <c r="B275" s="16" t="s">
        <v>13</v>
      </c>
      <c r="C275" s="18">
        <v>2</v>
      </c>
      <c r="D275" s="28">
        <v>15204.44</v>
      </c>
    </row>
    <row r="276" spans="1:4" ht="12.75">
      <c r="A276" s="17" t="s">
        <v>93</v>
      </c>
      <c r="B276" s="18" t="s">
        <v>86</v>
      </c>
      <c r="C276" s="18">
        <v>3</v>
      </c>
      <c r="D276" s="28">
        <v>1908.44</v>
      </c>
    </row>
    <row r="277" spans="1:4" ht="12.75">
      <c r="A277" s="17" t="s">
        <v>5</v>
      </c>
      <c r="B277" s="18" t="s">
        <v>69</v>
      </c>
      <c r="C277" s="18">
        <v>1.064</v>
      </c>
      <c r="D277" s="28">
        <v>14173</v>
      </c>
    </row>
    <row r="278" spans="1:4" ht="12.75">
      <c r="A278" s="7" t="s">
        <v>7</v>
      </c>
      <c r="B278" s="7"/>
      <c r="C278" s="7"/>
      <c r="D278" s="64">
        <f>SUM(D271:D277)</f>
        <v>36159.270000000004</v>
      </c>
    </row>
    <row r="279" spans="1:4" ht="15.75">
      <c r="A279" s="3" t="s">
        <v>154</v>
      </c>
      <c r="B279" s="3"/>
      <c r="C279" s="3"/>
      <c r="D279" s="95"/>
    </row>
    <row r="280" spans="1:4" ht="18">
      <c r="A280" s="5" t="s">
        <v>1</v>
      </c>
      <c r="B280" s="5" t="s">
        <v>2</v>
      </c>
      <c r="C280" s="5" t="s">
        <v>3</v>
      </c>
      <c r="D280" s="96" t="s">
        <v>4</v>
      </c>
    </row>
    <row r="281" spans="1:4" ht="12.75">
      <c r="A281" s="66" t="s">
        <v>164</v>
      </c>
      <c r="B281" s="66" t="s">
        <v>69</v>
      </c>
      <c r="C281" s="1">
        <v>0.156</v>
      </c>
      <c r="D281" s="28">
        <v>13116.03</v>
      </c>
    </row>
    <row r="282" spans="1:4" ht="12.75">
      <c r="A282" s="67" t="s">
        <v>14</v>
      </c>
      <c r="B282" s="66"/>
      <c r="C282" s="1"/>
      <c r="D282" s="28">
        <v>31588.78</v>
      </c>
    </row>
    <row r="283" spans="1:4" ht="12.75">
      <c r="A283" s="67" t="s">
        <v>130</v>
      </c>
      <c r="B283" s="66" t="s">
        <v>67</v>
      </c>
      <c r="C283" s="1">
        <v>1.905</v>
      </c>
      <c r="D283" s="28">
        <v>107340.97</v>
      </c>
    </row>
    <row r="284" spans="1:4" ht="12" customHeight="1">
      <c r="A284" s="67" t="s">
        <v>200</v>
      </c>
      <c r="B284" s="66" t="s">
        <v>67</v>
      </c>
      <c r="C284" s="1">
        <v>0.215</v>
      </c>
      <c r="D284" s="28">
        <v>13563</v>
      </c>
    </row>
    <row r="285" spans="1:4" ht="12" customHeight="1">
      <c r="A285" s="67" t="s">
        <v>202</v>
      </c>
      <c r="B285" s="66" t="s">
        <v>201</v>
      </c>
      <c r="C285" s="1">
        <v>10.5</v>
      </c>
      <c r="D285" s="28">
        <v>13226.02</v>
      </c>
    </row>
    <row r="286" spans="1:4" ht="12.75">
      <c r="A286" s="7" t="s">
        <v>7</v>
      </c>
      <c r="B286" s="7"/>
      <c r="C286" s="7"/>
      <c r="D286" s="64">
        <f>SUM(D281:D285)</f>
        <v>178834.8</v>
      </c>
    </row>
    <row r="287" spans="1:4" s="9" customFormat="1" ht="12.75">
      <c r="A287" s="9" t="s">
        <v>171</v>
      </c>
      <c r="D287" s="98">
        <f>D268+D278+D286</f>
        <v>252402.46</v>
      </c>
    </row>
    <row r="288" s="9" customFormat="1" ht="12.75">
      <c r="D288" s="98"/>
    </row>
    <row r="290" spans="1:4" ht="18">
      <c r="A290" s="11" t="s">
        <v>17</v>
      </c>
      <c r="B290" s="11"/>
      <c r="C290" s="11"/>
      <c r="D290" s="94"/>
    </row>
    <row r="292" spans="1:4" ht="15.75">
      <c r="A292" s="3" t="s">
        <v>0</v>
      </c>
      <c r="B292" s="3"/>
      <c r="C292" s="3"/>
      <c r="D292" s="95"/>
    </row>
    <row r="293" spans="1:4" ht="17.25" customHeight="1">
      <c r="A293" s="5" t="s">
        <v>1</v>
      </c>
      <c r="B293" s="5" t="s">
        <v>2</v>
      </c>
      <c r="C293" s="5" t="s">
        <v>3</v>
      </c>
      <c r="D293" s="96" t="s">
        <v>4</v>
      </c>
    </row>
    <row r="294" spans="1:4" ht="12.75">
      <c r="A294" s="7" t="s">
        <v>7</v>
      </c>
      <c r="B294" s="7"/>
      <c r="C294" s="7"/>
      <c r="D294" s="64">
        <v>0</v>
      </c>
    </row>
    <row r="295" spans="1:4" ht="15.75">
      <c r="A295" s="3" t="s">
        <v>8</v>
      </c>
      <c r="B295" s="3"/>
      <c r="C295" s="3"/>
      <c r="D295" s="95"/>
    </row>
    <row r="296" spans="1:4" ht="18">
      <c r="A296" s="5" t="s">
        <v>1</v>
      </c>
      <c r="B296" s="5" t="s">
        <v>2</v>
      </c>
      <c r="C296" s="5" t="s">
        <v>3</v>
      </c>
      <c r="D296" s="96" t="s">
        <v>4</v>
      </c>
    </row>
    <row r="297" spans="1:4" ht="12.75">
      <c r="A297" s="12" t="s">
        <v>79</v>
      </c>
      <c r="B297" s="16"/>
      <c r="C297" s="16"/>
      <c r="D297" s="97">
        <v>684.39</v>
      </c>
    </row>
    <row r="298" spans="1:4" ht="12.75">
      <c r="A298" s="12" t="s">
        <v>9</v>
      </c>
      <c r="B298" s="16" t="s">
        <v>10</v>
      </c>
      <c r="C298" s="16">
        <v>160.4</v>
      </c>
      <c r="D298" s="97">
        <v>18205.4</v>
      </c>
    </row>
    <row r="299" spans="1:4" ht="12.75">
      <c r="A299" s="12" t="s">
        <v>94</v>
      </c>
      <c r="B299" s="16" t="s">
        <v>95</v>
      </c>
      <c r="C299" s="16">
        <v>1</v>
      </c>
      <c r="D299" s="97">
        <v>3192</v>
      </c>
    </row>
    <row r="300" spans="1:4" ht="12.75">
      <c r="A300" s="12" t="s">
        <v>5</v>
      </c>
      <c r="B300" s="16" t="s">
        <v>69</v>
      </c>
      <c r="C300" s="16">
        <v>0.12</v>
      </c>
      <c r="D300" s="97">
        <v>1761</v>
      </c>
    </row>
    <row r="301" spans="1:4" ht="12.75">
      <c r="A301" s="7" t="s">
        <v>7</v>
      </c>
      <c r="B301" s="7"/>
      <c r="C301" s="7"/>
      <c r="D301" s="64">
        <f>SUM(D297:D300)</f>
        <v>23842.79</v>
      </c>
    </row>
    <row r="302" spans="1:4" ht="15.75">
      <c r="A302" s="3" t="s">
        <v>11</v>
      </c>
      <c r="B302" s="3"/>
      <c r="C302" s="3"/>
      <c r="D302" s="95"/>
    </row>
    <row r="303" spans="1:4" ht="18">
      <c r="A303" s="5" t="s">
        <v>1</v>
      </c>
      <c r="B303" s="5" t="s">
        <v>2</v>
      </c>
      <c r="C303" s="5" t="s">
        <v>3</v>
      </c>
      <c r="D303" s="96" t="s">
        <v>4</v>
      </c>
    </row>
    <row r="304" spans="1:4" ht="12.75">
      <c r="A304" s="12" t="s">
        <v>75</v>
      </c>
      <c r="B304" s="16" t="s">
        <v>95</v>
      </c>
      <c r="C304" s="16">
        <v>2</v>
      </c>
      <c r="D304" s="28">
        <v>91499.86</v>
      </c>
    </row>
    <row r="305" spans="1:4" ht="12.75">
      <c r="A305" s="29" t="s">
        <v>14</v>
      </c>
      <c r="B305" s="16"/>
      <c r="C305" s="16"/>
      <c r="D305" s="28">
        <v>55362.64</v>
      </c>
    </row>
    <row r="306" spans="1:4" ht="12.75">
      <c r="A306" s="12" t="s">
        <v>68</v>
      </c>
      <c r="B306" s="16" t="s">
        <v>13</v>
      </c>
      <c r="C306" s="16">
        <v>2</v>
      </c>
      <c r="D306" s="28">
        <v>5975.33</v>
      </c>
    </row>
    <row r="307" spans="1:4" ht="12.75">
      <c r="A307" s="12" t="s">
        <v>74</v>
      </c>
      <c r="B307" s="16" t="s">
        <v>13</v>
      </c>
      <c r="C307" s="16">
        <v>1</v>
      </c>
      <c r="D307" s="28">
        <v>888.24</v>
      </c>
    </row>
    <row r="308" spans="1:4" ht="12.75">
      <c r="A308" s="17" t="s">
        <v>12</v>
      </c>
      <c r="B308" s="18" t="s">
        <v>13</v>
      </c>
      <c r="C308" s="18">
        <v>6</v>
      </c>
      <c r="D308" s="28">
        <v>1620</v>
      </c>
    </row>
    <row r="309" spans="1:4" ht="12.75" customHeight="1">
      <c r="A309" s="17" t="s">
        <v>85</v>
      </c>
      <c r="B309" s="18" t="s">
        <v>86</v>
      </c>
      <c r="C309" s="18">
        <v>106</v>
      </c>
      <c r="D309" s="28">
        <v>6119.13</v>
      </c>
    </row>
    <row r="310" spans="1:4" ht="12.75" customHeight="1">
      <c r="A310" s="12" t="s">
        <v>5</v>
      </c>
      <c r="B310" s="16" t="s">
        <v>69</v>
      </c>
      <c r="C310" s="18">
        <v>0.15</v>
      </c>
      <c r="D310" s="92">
        <v>2367.68</v>
      </c>
    </row>
    <row r="311" spans="1:4" ht="12.75">
      <c r="A311" s="7" t="s">
        <v>7</v>
      </c>
      <c r="B311" s="7"/>
      <c r="C311" s="7"/>
      <c r="D311" s="64">
        <f>SUM(D304:D310)</f>
        <v>163832.87999999998</v>
      </c>
    </row>
    <row r="312" spans="1:4" ht="15.75">
      <c r="A312" s="3" t="s">
        <v>154</v>
      </c>
      <c r="B312" s="3"/>
      <c r="C312" s="3"/>
      <c r="D312" s="95"/>
    </row>
    <row r="313" spans="1:4" ht="18">
      <c r="A313" s="5" t="s">
        <v>1</v>
      </c>
      <c r="B313" s="5" t="s">
        <v>2</v>
      </c>
      <c r="C313" s="5" t="s">
        <v>3</v>
      </c>
      <c r="D313" s="96" t="s">
        <v>4</v>
      </c>
    </row>
    <row r="314" spans="1:4" ht="12.75">
      <c r="A314" s="66" t="s">
        <v>160</v>
      </c>
      <c r="B314" s="66"/>
      <c r="C314" s="1"/>
      <c r="D314" s="28">
        <v>47574.57</v>
      </c>
    </row>
    <row r="315" spans="1:4" ht="12.75">
      <c r="A315" s="67" t="s">
        <v>188</v>
      </c>
      <c r="B315" s="66" t="s">
        <v>86</v>
      </c>
      <c r="C315" s="1">
        <v>10</v>
      </c>
      <c r="D315" s="28">
        <v>2028.03</v>
      </c>
    </row>
    <row r="316" spans="1:4" ht="12" customHeight="1">
      <c r="A316" s="67" t="s">
        <v>193</v>
      </c>
      <c r="B316" s="66"/>
      <c r="C316" s="1"/>
      <c r="D316" s="28">
        <v>22374.23</v>
      </c>
    </row>
    <row r="317" spans="1:4" ht="12" customHeight="1">
      <c r="A317" s="67" t="s">
        <v>73</v>
      </c>
      <c r="B317" s="66"/>
      <c r="C317" s="1"/>
      <c r="D317" s="28">
        <v>159.29</v>
      </c>
    </row>
    <row r="318" spans="1:4" ht="15" customHeight="1">
      <c r="A318" s="7" t="s">
        <v>7</v>
      </c>
      <c r="B318" s="7"/>
      <c r="C318" s="7"/>
      <c r="D318" s="64">
        <f>SUM(D314:D317)</f>
        <v>72136.12</v>
      </c>
    </row>
    <row r="319" spans="1:4" ht="15" customHeight="1">
      <c r="A319" s="84" t="s">
        <v>171</v>
      </c>
      <c r="B319" s="84"/>
      <c r="C319" s="84"/>
      <c r="D319" s="115">
        <f>D301+D311+D318</f>
        <v>259811.78999999998</v>
      </c>
    </row>
    <row r="321" spans="1:4" s="102" customFormat="1" ht="23.25">
      <c r="A321" s="11" t="s">
        <v>177</v>
      </c>
      <c r="D321" s="125"/>
    </row>
    <row r="323" spans="1:4" ht="15.75">
      <c r="A323" s="3" t="s">
        <v>0</v>
      </c>
      <c r="B323" s="3"/>
      <c r="C323" s="3"/>
      <c r="D323" s="95"/>
    </row>
    <row r="324" spans="1:4" ht="18">
      <c r="A324" s="5" t="s">
        <v>1</v>
      </c>
      <c r="B324" s="5" t="s">
        <v>2</v>
      </c>
      <c r="C324" s="5" t="s">
        <v>3</v>
      </c>
      <c r="D324" s="96" t="s">
        <v>4</v>
      </c>
    </row>
    <row r="325" spans="1:4" ht="12.75">
      <c r="A325" s="7" t="s">
        <v>7</v>
      </c>
      <c r="B325" s="7"/>
      <c r="C325" s="7"/>
      <c r="D325" s="64">
        <v>0</v>
      </c>
    </row>
    <row r="326" spans="1:4" ht="15.75">
      <c r="A326" s="3" t="s">
        <v>8</v>
      </c>
      <c r="B326" s="3"/>
      <c r="C326" s="3"/>
      <c r="D326" s="95"/>
    </row>
    <row r="327" spans="1:4" ht="18">
      <c r="A327" s="5" t="s">
        <v>1</v>
      </c>
      <c r="B327" s="5" t="s">
        <v>2</v>
      </c>
      <c r="C327" s="5" t="s">
        <v>3</v>
      </c>
      <c r="D327" s="96" t="s">
        <v>4</v>
      </c>
    </row>
    <row r="328" spans="1:4" ht="12.75">
      <c r="A328" s="12" t="s">
        <v>65</v>
      </c>
      <c r="B328" s="16"/>
      <c r="C328" s="16"/>
      <c r="D328" s="97">
        <v>684.39</v>
      </c>
    </row>
    <row r="329" spans="1:4" ht="12.75">
      <c r="A329" s="12" t="s">
        <v>9</v>
      </c>
      <c r="B329" s="16" t="s">
        <v>10</v>
      </c>
      <c r="C329" s="16">
        <v>116</v>
      </c>
      <c r="D329" s="97">
        <v>13166</v>
      </c>
    </row>
    <row r="330" spans="1:4" ht="12.75">
      <c r="A330" s="7" t="s">
        <v>7</v>
      </c>
      <c r="B330" s="7"/>
      <c r="C330" s="7"/>
      <c r="D330" s="64">
        <f>SUM(D328:D329)</f>
        <v>13850.39</v>
      </c>
    </row>
    <row r="331" spans="1:4" ht="15.75">
      <c r="A331" s="3" t="s">
        <v>11</v>
      </c>
      <c r="B331" s="3"/>
      <c r="C331" s="3"/>
      <c r="D331" s="95"/>
    </row>
    <row r="332" spans="1:4" ht="18">
      <c r="A332" s="5" t="s">
        <v>1</v>
      </c>
      <c r="B332" s="5" t="s">
        <v>2</v>
      </c>
      <c r="C332" s="5" t="s">
        <v>3</v>
      </c>
      <c r="D332" s="96" t="s">
        <v>4</v>
      </c>
    </row>
    <row r="333" spans="1:4" ht="12.75">
      <c r="A333" s="12" t="s">
        <v>65</v>
      </c>
      <c r="B333" s="16"/>
      <c r="C333" s="16"/>
      <c r="D333" s="97">
        <v>684.38</v>
      </c>
    </row>
    <row r="334" spans="1:4" ht="12.75">
      <c r="A334" s="12" t="s">
        <v>68</v>
      </c>
      <c r="B334" s="16" t="s">
        <v>13</v>
      </c>
      <c r="C334" s="16">
        <v>6</v>
      </c>
      <c r="D334" s="97">
        <v>11892.22</v>
      </c>
    </row>
    <row r="335" spans="1:4" ht="12.75">
      <c r="A335" s="12" t="s">
        <v>74</v>
      </c>
      <c r="B335" s="16" t="s">
        <v>13</v>
      </c>
      <c r="C335" s="16">
        <v>2</v>
      </c>
      <c r="D335" s="97">
        <f>1334.64+772.73</f>
        <v>2107.37</v>
      </c>
    </row>
    <row r="336" spans="1:4" ht="12.75">
      <c r="A336" s="17" t="s">
        <v>12</v>
      </c>
      <c r="B336" s="18" t="s">
        <v>13</v>
      </c>
      <c r="C336" s="18">
        <v>3</v>
      </c>
      <c r="D336" s="52">
        <v>810</v>
      </c>
    </row>
    <row r="337" spans="1:4" ht="12.75">
      <c r="A337" s="29" t="s">
        <v>96</v>
      </c>
      <c r="B337" s="16" t="s">
        <v>86</v>
      </c>
      <c r="C337" s="29">
        <v>50</v>
      </c>
      <c r="D337" s="52">
        <v>1620.97</v>
      </c>
    </row>
    <row r="338" spans="1:4" ht="12.75">
      <c r="A338" s="12" t="s">
        <v>5</v>
      </c>
      <c r="B338" s="16" t="s">
        <v>69</v>
      </c>
      <c r="C338" s="29">
        <v>1.13</v>
      </c>
      <c r="D338" s="52">
        <v>13826.77</v>
      </c>
    </row>
    <row r="339" spans="1:4" ht="12.75">
      <c r="A339" s="7" t="s">
        <v>7</v>
      </c>
      <c r="B339" s="7"/>
      <c r="C339" s="7"/>
      <c r="D339" s="64">
        <f>SUM(D333:D338)</f>
        <v>30941.71</v>
      </c>
    </row>
    <row r="340" spans="1:4" ht="15.75">
      <c r="A340" s="3" t="s">
        <v>154</v>
      </c>
      <c r="B340" s="3"/>
      <c r="C340" s="3"/>
      <c r="D340" s="95"/>
    </row>
    <row r="341" spans="1:4" ht="18">
      <c r="A341" s="5" t="s">
        <v>1</v>
      </c>
      <c r="B341" s="5" t="s">
        <v>2</v>
      </c>
      <c r="C341" s="5" t="s">
        <v>3</v>
      </c>
      <c r="D341" s="96" t="s">
        <v>4</v>
      </c>
    </row>
    <row r="342" spans="1:4" ht="12.75">
      <c r="A342" s="66" t="s">
        <v>14</v>
      </c>
      <c r="B342" s="66"/>
      <c r="C342" s="1"/>
      <c r="D342" s="28">
        <v>16628.12</v>
      </c>
    </row>
    <row r="343" spans="1:4" ht="12.75">
      <c r="A343" s="67"/>
      <c r="B343" s="66"/>
      <c r="C343" s="1"/>
      <c r="D343" s="28"/>
    </row>
    <row r="344" spans="1:4" ht="12.75">
      <c r="A344" s="7" t="s">
        <v>7</v>
      </c>
      <c r="B344" s="7"/>
      <c r="C344" s="7"/>
      <c r="D344" s="64">
        <f>SUM(D342:D343)</f>
        <v>16628.12</v>
      </c>
    </row>
    <row r="345" spans="1:4" ht="12.75">
      <c r="A345" s="9" t="s">
        <v>15</v>
      </c>
      <c r="B345" s="9"/>
      <c r="C345" s="9"/>
      <c r="D345" s="98">
        <f>D330+D339+D344</f>
        <v>61420.22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8"/>
  <sheetViews>
    <sheetView zoomScalePageLayoutView="0" workbookViewId="0" topLeftCell="A268">
      <selection activeCell="D299" sqref="D299"/>
    </sheetView>
  </sheetViews>
  <sheetFormatPr defaultColWidth="9.140625" defaultRowHeight="12.75"/>
  <cols>
    <col min="1" max="1" width="36.7109375" style="0" customWidth="1"/>
    <col min="2" max="2" width="11.00390625" style="0" customWidth="1"/>
    <col min="3" max="3" width="10.421875" style="0" customWidth="1"/>
    <col min="4" max="4" width="15.00390625" style="0" customWidth="1"/>
  </cols>
  <sheetData>
    <row r="1" spans="1:4" ht="18">
      <c r="A1" s="11" t="s">
        <v>28</v>
      </c>
      <c r="B1" s="11"/>
      <c r="C1" s="11"/>
      <c r="D1" s="11"/>
    </row>
    <row r="3" spans="1:4" ht="15.75">
      <c r="A3" s="3" t="s">
        <v>0</v>
      </c>
      <c r="B3" s="3"/>
      <c r="C3" s="3"/>
      <c r="D3" s="3"/>
    </row>
    <row r="4" spans="1:4" ht="18">
      <c r="A4" s="5" t="s">
        <v>1</v>
      </c>
      <c r="B4" s="5" t="s">
        <v>2</v>
      </c>
      <c r="C4" s="5" t="s">
        <v>3</v>
      </c>
      <c r="D4" s="5" t="s">
        <v>4</v>
      </c>
    </row>
    <row r="5" spans="1:4" ht="12.75">
      <c r="A5" s="7" t="s">
        <v>7</v>
      </c>
      <c r="B5" s="7"/>
      <c r="C5" s="7"/>
      <c r="D5" s="8">
        <v>0</v>
      </c>
    </row>
    <row r="6" spans="1:4" ht="15.75">
      <c r="A6" s="3" t="s">
        <v>8</v>
      </c>
      <c r="B6" s="3"/>
      <c r="C6" s="3"/>
      <c r="D6" s="3"/>
    </row>
    <row r="7" spans="1:4" ht="18">
      <c r="A7" s="5" t="s">
        <v>1</v>
      </c>
      <c r="B7" s="5" t="s">
        <v>2</v>
      </c>
      <c r="C7" s="5" t="s">
        <v>3</v>
      </c>
      <c r="D7" s="5" t="s">
        <v>4</v>
      </c>
    </row>
    <row r="8" spans="1:4" ht="12.75">
      <c r="A8" s="12" t="s">
        <v>97</v>
      </c>
      <c r="B8" s="16" t="s">
        <v>98</v>
      </c>
      <c r="C8" s="16">
        <v>3</v>
      </c>
      <c r="D8" s="13">
        <v>2464</v>
      </c>
    </row>
    <row r="9" spans="1:4" ht="12.75">
      <c r="A9" s="12" t="s">
        <v>99</v>
      </c>
      <c r="B9" s="16" t="s">
        <v>69</v>
      </c>
      <c r="C9" s="16">
        <v>0.315</v>
      </c>
      <c r="D9" s="30">
        <v>5577</v>
      </c>
    </row>
    <row r="10" spans="1:4" ht="12.75">
      <c r="A10" s="12" t="s">
        <v>100</v>
      </c>
      <c r="B10" s="16" t="s">
        <v>101</v>
      </c>
      <c r="C10" s="16">
        <v>10</v>
      </c>
      <c r="D10" s="13">
        <v>3048</v>
      </c>
    </row>
    <row r="11" spans="1:4" ht="12.75">
      <c r="A11" s="7" t="s">
        <v>7</v>
      </c>
      <c r="B11" s="7"/>
      <c r="C11" s="7"/>
      <c r="D11" s="8">
        <f>SUM(D8:D10)</f>
        <v>11089</v>
      </c>
    </row>
    <row r="12" spans="1:4" ht="15.75">
      <c r="A12" s="3" t="s">
        <v>11</v>
      </c>
      <c r="B12" s="3"/>
      <c r="C12" s="3"/>
      <c r="D12" s="3"/>
    </row>
    <row r="13" spans="1:4" ht="18">
      <c r="A13" s="5" t="s">
        <v>1</v>
      </c>
      <c r="B13" s="5" t="s">
        <v>2</v>
      </c>
      <c r="C13" s="5" t="s">
        <v>3</v>
      </c>
      <c r="D13" s="5" t="s">
        <v>4</v>
      </c>
    </row>
    <row r="14" spans="1:4" ht="12.75">
      <c r="A14" s="12" t="s">
        <v>66</v>
      </c>
      <c r="B14" s="16" t="s">
        <v>67</v>
      </c>
      <c r="C14" s="16">
        <v>0.3</v>
      </c>
      <c r="D14" s="1">
        <v>21801.61</v>
      </c>
    </row>
    <row r="15" spans="1:4" ht="12.75">
      <c r="A15" s="12" t="s">
        <v>102</v>
      </c>
      <c r="B15" s="16" t="s">
        <v>101</v>
      </c>
      <c r="C15" s="16">
        <v>14</v>
      </c>
      <c r="D15" s="2">
        <v>10424</v>
      </c>
    </row>
    <row r="16" spans="1:4" ht="12.75">
      <c r="A16" s="17" t="s">
        <v>12</v>
      </c>
      <c r="B16" s="18" t="s">
        <v>13</v>
      </c>
      <c r="C16" s="18">
        <v>2</v>
      </c>
      <c r="D16" s="2">
        <v>540</v>
      </c>
    </row>
    <row r="17" spans="1:4" ht="12.75">
      <c r="A17" s="19" t="s">
        <v>103</v>
      </c>
      <c r="B17" s="16" t="s">
        <v>69</v>
      </c>
      <c r="C17" s="16">
        <v>0.456</v>
      </c>
      <c r="D17" s="2">
        <v>55776.24</v>
      </c>
    </row>
    <row r="18" spans="1:4" ht="12.75">
      <c r="A18" s="12" t="s">
        <v>72</v>
      </c>
      <c r="B18" s="16" t="s">
        <v>13</v>
      </c>
      <c r="C18" s="16">
        <v>1</v>
      </c>
      <c r="D18" s="2">
        <v>3596.46</v>
      </c>
    </row>
    <row r="19" spans="1:4" ht="12.75">
      <c r="A19" s="7" t="s">
        <v>7</v>
      </c>
      <c r="B19" s="7"/>
      <c r="C19" s="7"/>
      <c r="D19" s="8">
        <f>SUM(D14:D18)</f>
        <v>92138.31000000001</v>
      </c>
    </row>
    <row r="20" spans="1:4" ht="15.75">
      <c r="A20" s="3" t="s">
        <v>162</v>
      </c>
      <c r="B20" s="3"/>
      <c r="C20" s="3"/>
      <c r="D20" s="3"/>
    </row>
    <row r="21" spans="1:4" ht="18">
      <c r="A21" s="5" t="s">
        <v>1</v>
      </c>
      <c r="B21" s="5" t="s">
        <v>2</v>
      </c>
      <c r="C21" s="5" t="s">
        <v>3</v>
      </c>
      <c r="D21" s="5" t="s">
        <v>4</v>
      </c>
    </row>
    <row r="22" spans="1:4" s="93" customFormat="1" ht="12.75" customHeight="1">
      <c r="A22" s="66"/>
      <c r="B22" s="66"/>
      <c r="C22" s="66"/>
      <c r="D22" s="66">
        <v>0</v>
      </c>
    </row>
    <row r="23" spans="1:4" s="93" customFormat="1" ht="12.75" customHeight="1">
      <c r="A23" s="66"/>
      <c r="B23" s="66"/>
      <c r="C23" s="66"/>
      <c r="D23" s="66">
        <v>0</v>
      </c>
    </row>
    <row r="24" spans="1:4" ht="12.75">
      <c r="A24" s="7" t="s">
        <v>7</v>
      </c>
      <c r="B24" s="7"/>
      <c r="C24" s="7"/>
      <c r="D24" s="8">
        <f>SUM(D22:D23)</f>
        <v>0</v>
      </c>
    </row>
    <row r="25" spans="1:4" ht="12.75">
      <c r="A25" s="9" t="s">
        <v>15</v>
      </c>
      <c r="B25" s="9"/>
      <c r="C25" s="9"/>
      <c r="D25" s="10">
        <f>D11+D19+D24</f>
        <v>103227.31000000001</v>
      </c>
    </row>
    <row r="28" spans="1:4" ht="18">
      <c r="A28" s="11" t="s">
        <v>29</v>
      </c>
      <c r="B28" s="11"/>
      <c r="C28" s="11"/>
      <c r="D28" s="11"/>
    </row>
    <row r="30" spans="1:4" ht="15.75">
      <c r="A30" s="3" t="s">
        <v>0</v>
      </c>
      <c r="B30" s="3"/>
      <c r="C30" s="3"/>
      <c r="D30" s="3"/>
    </row>
    <row r="31" spans="1:4" ht="18">
      <c r="A31" s="5" t="s">
        <v>1</v>
      </c>
      <c r="B31" s="5" t="s">
        <v>2</v>
      </c>
      <c r="C31" s="5" t="s">
        <v>3</v>
      </c>
      <c r="D31" s="5" t="s">
        <v>4</v>
      </c>
    </row>
    <row r="32" spans="1:4" ht="12.75">
      <c r="A32" s="7" t="s">
        <v>7</v>
      </c>
      <c r="B32" s="7"/>
      <c r="C32" s="7"/>
      <c r="D32" s="8">
        <v>0</v>
      </c>
    </row>
    <row r="33" spans="1:4" ht="15.75">
      <c r="A33" s="3" t="s">
        <v>8</v>
      </c>
      <c r="B33" s="3"/>
      <c r="C33" s="3"/>
      <c r="D33" s="3"/>
    </row>
    <row r="34" spans="1:4" ht="18">
      <c r="A34" s="5" t="s">
        <v>1</v>
      </c>
      <c r="B34" s="5" t="s">
        <v>2</v>
      </c>
      <c r="C34" s="5" t="s">
        <v>3</v>
      </c>
      <c r="D34" s="5" t="s">
        <v>4</v>
      </c>
    </row>
    <row r="35" spans="1:4" ht="12.75">
      <c r="A35" s="12" t="s">
        <v>9</v>
      </c>
      <c r="B35" s="16" t="s">
        <v>10</v>
      </c>
      <c r="C35" s="16">
        <v>85.3</v>
      </c>
      <c r="D35" s="13">
        <v>9681.55</v>
      </c>
    </row>
    <row r="36" spans="1:4" ht="12.75">
      <c r="A36" s="12" t="s">
        <v>70</v>
      </c>
      <c r="B36" s="16" t="s">
        <v>71</v>
      </c>
      <c r="C36" s="16">
        <v>225</v>
      </c>
      <c r="D36" s="13">
        <v>126000</v>
      </c>
    </row>
    <row r="37" spans="1:4" ht="12.75">
      <c r="A37" s="7" t="s">
        <v>7</v>
      </c>
      <c r="B37" s="7"/>
      <c r="C37" s="7"/>
      <c r="D37" s="8">
        <f>SUM(D35:D36)</f>
        <v>135681.55</v>
      </c>
    </row>
    <row r="38" spans="1:4" ht="15.75">
      <c r="A38" s="3" t="s">
        <v>11</v>
      </c>
      <c r="B38" s="3"/>
      <c r="C38" s="3"/>
      <c r="D38" s="3"/>
    </row>
    <row r="39" spans="1:4" ht="18">
      <c r="A39" s="5" t="s">
        <v>1</v>
      </c>
      <c r="B39" s="5" t="s">
        <v>2</v>
      </c>
      <c r="C39" s="5" t="s">
        <v>3</v>
      </c>
      <c r="D39" s="5" t="s">
        <v>4</v>
      </c>
    </row>
    <row r="40" spans="1:4" ht="12.75">
      <c r="A40" s="12" t="s">
        <v>75</v>
      </c>
      <c r="B40" s="16" t="s">
        <v>95</v>
      </c>
      <c r="C40" s="16">
        <v>1</v>
      </c>
      <c r="D40" s="13">
        <v>41767.27</v>
      </c>
    </row>
    <row r="41" spans="1:4" ht="12.75">
      <c r="A41" s="7" t="s">
        <v>7</v>
      </c>
      <c r="B41" s="7"/>
      <c r="C41" s="7"/>
      <c r="D41" s="8">
        <f>SUM(D40)</f>
        <v>41767.27</v>
      </c>
    </row>
    <row r="42" spans="1:4" ht="15.75">
      <c r="A42" s="3" t="s">
        <v>162</v>
      </c>
      <c r="B42" s="3"/>
      <c r="C42" s="3"/>
      <c r="D42" s="3"/>
    </row>
    <row r="43" spans="1:4" ht="18">
      <c r="A43" s="5" t="s">
        <v>1</v>
      </c>
      <c r="B43" s="5" t="s">
        <v>2</v>
      </c>
      <c r="C43" s="5" t="s">
        <v>3</v>
      </c>
      <c r="D43" s="5" t="s">
        <v>4</v>
      </c>
    </row>
    <row r="44" spans="1:4" s="93" customFormat="1" ht="12.75" customHeight="1">
      <c r="A44" s="66" t="s">
        <v>14</v>
      </c>
      <c r="B44" s="66"/>
      <c r="C44" s="66"/>
      <c r="D44" s="66">
        <v>32741.58</v>
      </c>
    </row>
    <row r="45" spans="1:4" s="93" customFormat="1" ht="12.75" customHeight="1">
      <c r="A45" s="66"/>
      <c r="B45" s="66"/>
      <c r="C45" s="66"/>
      <c r="D45" s="66"/>
    </row>
    <row r="46" spans="1:4" ht="12.75">
      <c r="A46" s="7" t="s">
        <v>7</v>
      </c>
      <c r="B46" s="7"/>
      <c r="C46" s="7"/>
      <c r="D46" s="8">
        <f>SUM(D44:D45)</f>
        <v>32741.58</v>
      </c>
    </row>
    <row r="47" spans="1:4" ht="12.75">
      <c r="A47" s="9" t="s">
        <v>15</v>
      </c>
      <c r="B47" s="9"/>
      <c r="C47" s="9"/>
      <c r="D47" s="10">
        <f>D37+D41+D46</f>
        <v>210190.39999999997</v>
      </c>
    </row>
    <row r="50" spans="1:4" ht="18">
      <c r="A50" s="11" t="s">
        <v>30</v>
      </c>
      <c r="B50" s="11"/>
      <c r="C50" s="11"/>
      <c r="D50" s="11"/>
    </row>
    <row r="52" spans="1:4" ht="15.75">
      <c r="A52" s="3" t="s">
        <v>0</v>
      </c>
      <c r="B52" s="3"/>
      <c r="C52" s="3"/>
      <c r="D52" s="3"/>
    </row>
    <row r="53" spans="1:4" ht="18">
      <c r="A53" s="5" t="s">
        <v>1</v>
      </c>
      <c r="B53" s="5" t="s">
        <v>2</v>
      </c>
      <c r="C53" s="5" t="s">
        <v>3</v>
      </c>
      <c r="D53" s="5" t="s">
        <v>4</v>
      </c>
    </row>
    <row r="54" spans="1:4" ht="12.75">
      <c r="A54" s="7" t="s">
        <v>7</v>
      </c>
      <c r="B54" s="7"/>
      <c r="C54" s="7"/>
      <c r="D54" s="8">
        <v>0</v>
      </c>
    </row>
    <row r="55" spans="1:4" ht="15.75">
      <c r="A55" s="3" t="s">
        <v>8</v>
      </c>
      <c r="B55" s="3"/>
      <c r="C55" s="3"/>
      <c r="D55" s="3"/>
    </row>
    <row r="56" spans="1:4" ht="18">
      <c r="A56" s="5" t="s">
        <v>1</v>
      </c>
      <c r="B56" s="5" t="s">
        <v>2</v>
      </c>
      <c r="C56" s="5" t="s">
        <v>3</v>
      </c>
      <c r="D56" s="5" t="s">
        <v>4</v>
      </c>
    </row>
    <row r="57" spans="1:4" ht="12.75">
      <c r="A57" s="19" t="s">
        <v>5</v>
      </c>
      <c r="B57" s="16" t="s">
        <v>69</v>
      </c>
      <c r="C57" s="16">
        <v>2.852</v>
      </c>
      <c r="D57" s="13">
        <v>28608</v>
      </c>
    </row>
    <row r="58" spans="1:4" ht="12.75">
      <c r="A58" s="7" t="s">
        <v>7</v>
      </c>
      <c r="B58" s="7"/>
      <c r="C58" s="7"/>
      <c r="D58" s="8">
        <f>SUM(D57)</f>
        <v>28608</v>
      </c>
    </row>
    <row r="59" spans="1:4" ht="15.75">
      <c r="A59" s="3" t="s">
        <v>11</v>
      </c>
      <c r="B59" s="3"/>
      <c r="C59" s="3"/>
      <c r="D59" s="3"/>
    </row>
    <row r="60" spans="1:4" ht="18">
      <c r="A60" s="5" t="s">
        <v>1</v>
      </c>
      <c r="B60" s="5" t="s">
        <v>2</v>
      </c>
      <c r="C60" s="5" t="s">
        <v>3</v>
      </c>
      <c r="D60" s="5" t="s">
        <v>4</v>
      </c>
    </row>
    <row r="61" spans="1:4" ht="12.75">
      <c r="A61" s="12" t="s">
        <v>79</v>
      </c>
      <c r="B61" s="16"/>
      <c r="C61" s="16"/>
      <c r="D61" s="13">
        <v>684.38</v>
      </c>
    </row>
    <row r="62" spans="1:4" ht="12.75">
      <c r="A62" s="12" t="s">
        <v>75</v>
      </c>
      <c r="B62" s="16" t="s">
        <v>95</v>
      </c>
      <c r="C62" s="16">
        <v>1</v>
      </c>
      <c r="D62" s="13">
        <v>49222.31</v>
      </c>
    </row>
    <row r="63" spans="1:4" ht="12.75">
      <c r="A63" s="17" t="s">
        <v>75</v>
      </c>
      <c r="B63" s="18"/>
      <c r="C63" s="18">
        <v>1</v>
      </c>
      <c r="D63" s="21">
        <v>30231.05</v>
      </c>
    </row>
    <row r="64" spans="1:4" ht="12.75">
      <c r="A64" s="12" t="s">
        <v>9</v>
      </c>
      <c r="B64" s="16" t="s">
        <v>10</v>
      </c>
      <c r="C64" s="16">
        <f>13.5+7.5</f>
        <v>21</v>
      </c>
      <c r="D64" s="13">
        <v>2754.14</v>
      </c>
    </row>
    <row r="65" spans="1:4" ht="12.75">
      <c r="A65" s="12" t="s">
        <v>74</v>
      </c>
      <c r="B65" s="16" t="s">
        <v>13</v>
      </c>
      <c r="C65" s="16">
        <v>1</v>
      </c>
      <c r="D65" s="13">
        <v>1334.64</v>
      </c>
    </row>
    <row r="66" spans="1:4" ht="12.75">
      <c r="A66" s="17" t="s">
        <v>12</v>
      </c>
      <c r="B66" s="18" t="s">
        <v>13</v>
      </c>
      <c r="C66" s="18">
        <v>4</v>
      </c>
      <c r="D66" s="21">
        <v>1080</v>
      </c>
    </row>
    <row r="67" spans="1:4" ht="12.75">
      <c r="A67" s="17" t="s">
        <v>82</v>
      </c>
      <c r="B67" s="18" t="s">
        <v>13</v>
      </c>
      <c r="C67" s="18">
        <v>16</v>
      </c>
      <c r="D67" s="21">
        <v>23159.94</v>
      </c>
    </row>
    <row r="68" spans="1:4" ht="12.75">
      <c r="A68" s="7" t="s">
        <v>7</v>
      </c>
      <c r="B68" s="7"/>
      <c r="C68" s="7"/>
      <c r="D68" s="8">
        <f>SUM(D61:D67)</f>
        <v>108466.45999999999</v>
      </c>
    </row>
    <row r="69" spans="1:4" ht="15.75">
      <c r="A69" s="3" t="s">
        <v>162</v>
      </c>
      <c r="B69" s="3"/>
      <c r="C69" s="3"/>
      <c r="D69" s="3"/>
    </row>
    <row r="70" spans="1:4" ht="18">
      <c r="A70" s="5" t="s">
        <v>1</v>
      </c>
      <c r="B70" s="5" t="s">
        <v>2</v>
      </c>
      <c r="C70" s="5" t="s">
        <v>3</v>
      </c>
      <c r="D70" s="5" t="s">
        <v>4</v>
      </c>
    </row>
    <row r="71" spans="1:4" ht="12.75" customHeight="1">
      <c r="A71" s="66" t="s">
        <v>181</v>
      </c>
      <c r="B71" s="5"/>
      <c r="C71" s="5"/>
      <c r="D71" s="92">
        <v>9784.18</v>
      </c>
    </row>
    <row r="72" spans="1:4" ht="12.75" customHeight="1">
      <c r="A72" s="66" t="s">
        <v>195</v>
      </c>
      <c r="B72" s="5"/>
      <c r="C72" s="5"/>
      <c r="D72" s="92">
        <v>2208.71</v>
      </c>
    </row>
    <row r="73" spans="1:4" ht="12.75">
      <c r="A73" s="7" t="s">
        <v>7</v>
      </c>
      <c r="B73" s="7"/>
      <c r="C73" s="7"/>
      <c r="D73" s="8">
        <f>SUM(D71:D72)</f>
        <v>11992.89</v>
      </c>
    </row>
    <row r="74" spans="1:4" ht="12.75">
      <c r="A74" s="9" t="s">
        <v>15</v>
      </c>
      <c r="B74" s="9"/>
      <c r="C74" s="9"/>
      <c r="D74" s="10">
        <f>D58+D68+D73</f>
        <v>149067.34999999998</v>
      </c>
    </row>
    <row r="77" spans="1:4" ht="18">
      <c r="A77" s="11" t="s">
        <v>31</v>
      </c>
      <c r="B77" s="11"/>
      <c r="C77" s="11"/>
      <c r="D77" s="11"/>
    </row>
    <row r="79" spans="1:4" ht="15.75">
      <c r="A79" s="3" t="s">
        <v>0</v>
      </c>
      <c r="B79" s="3"/>
      <c r="C79" s="3"/>
      <c r="D79" s="3"/>
    </row>
    <row r="80" spans="1:4" ht="18">
      <c r="A80" s="5" t="s">
        <v>1</v>
      </c>
      <c r="B80" s="5" t="s">
        <v>2</v>
      </c>
      <c r="C80" s="5" t="s">
        <v>3</v>
      </c>
      <c r="D80" s="5" t="s">
        <v>4</v>
      </c>
    </row>
    <row r="81" spans="1:4" ht="12.75">
      <c r="A81" s="7" t="s">
        <v>7</v>
      </c>
      <c r="B81" s="7"/>
      <c r="C81" s="7"/>
      <c r="D81" s="8">
        <v>0</v>
      </c>
    </row>
    <row r="82" spans="1:4" ht="15.75">
      <c r="A82" s="3" t="s">
        <v>8</v>
      </c>
      <c r="B82" s="3"/>
      <c r="C82" s="3"/>
      <c r="D82" s="3"/>
    </row>
    <row r="83" spans="1:4" ht="18">
      <c r="A83" s="5" t="s">
        <v>1</v>
      </c>
      <c r="B83" s="5" t="s">
        <v>2</v>
      </c>
      <c r="C83" s="32" t="s">
        <v>3</v>
      </c>
      <c r="D83" s="5" t="s">
        <v>4</v>
      </c>
    </row>
    <row r="84" spans="1:5" ht="12.75">
      <c r="A84" s="12" t="s">
        <v>9</v>
      </c>
      <c r="B84" s="16" t="s">
        <v>10</v>
      </c>
      <c r="C84" s="26">
        <f>70.4</f>
        <v>70.4</v>
      </c>
      <c r="D84" s="15">
        <v>7990.4</v>
      </c>
      <c r="E84" s="31"/>
    </row>
    <row r="85" spans="1:4" ht="12.75">
      <c r="A85" s="7" t="s">
        <v>7</v>
      </c>
      <c r="B85" s="7"/>
      <c r="C85" s="27"/>
      <c r="D85" s="8">
        <f>SUM(D84)</f>
        <v>7990.4</v>
      </c>
    </row>
    <row r="86" spans="1:4" ht="15.75">
      <c r="A86" s="3" t="s">
        <v>11</v>
      </c>
      <c r="B86" s="3"/>
      <c r="C86" s="3"/>
      <c r="D86" s="3"/>
    </row>
    <row r="87" spans="1:4" ht="18">
      <c r="A87" s="5" t="s">
        <v>1</v>
      </c>
      <c r="B87" s="5" t="s">
        <v>2</v>
      </c>
      <c r="C87" s="5" t="s">
        <v>3</v>
      </c>
      <c r="D87" s="5" t="s">
        <v>4</v>
      </c>
    </row>
    <row r="88" spans="1:4" ht="12.75">
      <c r="A88" s="12" t="s">
        <v>9</v>
      </c>
      <c r="B88" s="16" t="s">
        <v>10</v>
      </c>
      <c r="C88" s="16">
        <f>44.5+13.5</f>
        <v>58</v>
      </c>
      <c r="D88" s="1">
        <v>7495.78</v>
      </c>
    </row>
    <row r="89" spans="1:4" ht="12.75">
      <c r="A89" s="12" t="s">
        <v>9</v>
      </c>
      <c r="B89" s="16" t="s">
        <v>10</v>
      </c>
      <c r="C89" s="16">
        <v>114</v>
      </c>
      <c r="D89" s="2">
        <v>14325.24</v>
      </c>
    </row>
    <row r="90" spans="1:4" ht="12.75">
      <c r="A90" s="12" t="s">
        <v>65</v>
      </c>
      <c r="B90" s="16"/>
      <c r="C90" s="16"/>
      <c r="D90" s="2">
        <v>684.38</v>
      </c>
    </row>
    <row r="91" spans="1:4" ht="12.75">
      <c r="A91" s="12" t="s">
        <v>104</v>
      </c>
      <c r="B91" s="16" t="s">
        <v>13</v>
      </c>
      <c r="C91" s="16">
        <v>1</v>
      </c>
      <c r="D91" s="2">
        <v>1648.06</v>
      </c>
    </row>
    <row r="92" spans="1:4" ht="12.75">
      <c r="A92" s="17" t="s">
        <v>12</v>
      </c>
      <c r="B92" s="18" t="s">
        <v>13</v>
      </c>
      <c r="C92" s="18">
        <v>4</v>
      </c>
      <c r="D92" s="2">
        <v>1080</v>
      </c>
    </row>
    <row r="93" spans="1:4" ht="12.75">
      <c r="A93" s="7" t="s">
        <v>7</v>
      </c>
      <c r="B93" s="7"/>
      <c r="C93" s="7"/>
      <c r="D93" s="8">
        <f>SUM(D88:D92)</f>
        <v>25233.460000000003</v>
      </c>
    </row>
    <row r="94" spans="1:4" ht="15.75">
      <c r="A94" s="3" t="s">
        <v>162</v>
      </c>
      <c r="B94" s="3"/>
      <c r="C94" s="3"/>
      <c r="D94" s="3"/>
    </row>
    <row r="95" spans="1:4" ht="18">
      <c r="A95" s="5" t="s">
        <v>1</v>
      </c>
      <c r="B95" s="5" t="s">
        <v>2</v>
      </c>
      <c r="C95" s="5" t="s">
        <v>3</v>
      </c>
      <c r="D95" s="5" t="s">
        <v>4</v>
      </c>
    </row>
    <row r="96" spans="1:4" s="93" customFormat="1" ht="12.75" customHeight="1">
      <c r="A96" s="66" t="s">
        <v>14</v>
      </c>
      <c r="B96" s="66"/>
      <c r="C96" s="66"/>
      <c r="D96" s="66">
        <v>24566.02</v>
      </c>
    </row>
    <row r="97" spans="1:4" s="93" customFormat="1" ht="12.75" customHeight="1">
      <c r="A97" s="66" t="s">
        <v>196</v>
      </c>
      <c r="B97" s="66"/>
      <c r="C97" s="66"/>
      <c r="D97" s="66">
        <v>2208.71</v>
      </c>
    </row>
    <row r="98" spans="1:4" s="93" customFormat="1" ht="12.75" customHeight="1">
      <c r="A98" s="66" t="s">
        <v>73</v>
      </c>
      <c r="B98" s="66"/>
      <c r="C98" s="66"/>
      <c r="D98" s="66">
        <v>159.29</v>
      </c>
    </row>
    <row r="99" spans="1:4" ht="12.75">
      <c r="A99" s="7" t="s">
        <v>7</v>
      </c>
      <c r="B99" s="7"/>
      <c r="C99" s="7"/>
      <c r="D99" s="8">
        <f>SUM(D96:D97)</f>
        <v>26774.73</v>
      </c>
    </row>
    <row r="100" spans="1:4" ht="12.75">
      <c r="A100" s="9" t="s">
        <v>15</v>
      </c>
      <c r="B100" s="9"/>
      <c r="C100" s="9"/>
      <c r="D100" s="10">
        <f>D85+D93+D99</f>
        <v>59998.59</v>
      </c>
    </row>
    <row r="103" spans="1:4" ht="18">
      <c r="A103" s="11" t="s">
        <v>32</v>
      </c>
      <c r="B103" s="11"/>
      <c r="C103" s="11"/>
      <c r="D103" s="11"/>
    </row>
    <row r="105" spans="1:4" ht="15.75">
      <c r="A105" s="3" t="s">
        <v>0</v>
      </c>
      <c r="B105" s="3"/>
      <c r="C105" s="3"/>
      <c r="D105" s="3"/>
    </row>
    <row r="106" spans="1:4" ht="18">
      <c r="A106" s="5" t="s">
        <v>1</v>
      </c>
      <c r="B106" s="5" t="s">
        <v>2</v>
      </c>
      <c r="C106" s="5" t="s">
        <v>3</v>
      </c>
      <c r="D106" s="5" t="s">
        <v>4</v>
      </c>
    </row>
    <row r="107" spans="1:4" ht="12.75">
      <c r="A107" s="7" t="s">
        <v>7</v>
      </c>
      <c r="B107" s="7"/>
      <c r="C107" s="7"/>
      <c r="D107" s="8">
        <v>0</v>
      </c>
    </row>
    <row r="108" spans="1:4" ht="15.75">
      <c r="A108" s="3" t="s">
        <v>8</v>
      </c>
      <c r="B108" s="3"/>
      <c r="C108" s="3"/>
      <c r="D108" s="3"/>
    </row>
    <row r="109" spans="1:4" ht="18">
      <c r="A109" s="5" t="s">
        <v>1</v>
      </c>
      <c r="B109" s="5" t="s">
        <v>2</v>
      </c>
      <c r="C109" s="5" t="s">
        <v>3</v>
      </c>
      <c r="D109" s="5" t="s">
        <v>4</v>
      </c>
    </row>
    <row r="110" spans="1:4" ht="12.75">
      <c r="A110" s="33" t="s">
        <v>9</v>
      </c>
      <c r="B110" s="16" t="s">
        <v>10</v>
      </c>
      <c r="C110" s="34">
        <f>123.9</f>
        <v>123.9</v>
      </c>
      <c r="D110" s="37">
        <v>14062.65</v>
      </c>
    </row>
    <row r="111" spans="1:4" ht="12.75">
      <c r="A111" s="33" t="s">
        <v>105</v>
      </c>
      <c r="B111" s="34" t="s">
        <v>86</v>
      </c>
      <c r="C111" s="34">
        <v>6</v>
      </c>
      <c r="D111" s="36">
        <v>14961</v>
      </c>
    </row>
    <row r="112" spans="1:4" ht="12.75">
      <c r="A112" s="35" t="s">
        <v>5</v>
      </c>
      <c r="B112" s="34" t="s">
        <v>69</v>
      </c>
      <c r="C112" s="34">
        <v>3.37</v>
      </c>
      <c r="D112" s="36">
        <v>26270</v>
      </c>
    </row>
    <row r="113" spans="1:4" ht="12.75">
      <c r="A113" s="35" t="s">
        <v>87</v>
      </c>
      <c r="B113" s="34" t="s">
        <v>86</v>
      </c>
      <c r="C113" s="34">
        <v>113</v>
      </c>
      <c r="D113" s="36">
        <v>47231</v>
      </c>
    </row>
    <row r="114" spans="1:4" ht="12.75">
      <c r="A114" s="33" t="s">
        <v>73</v>
      </c>
      <c r="B114" s="34" t="s">
        <v>71</v>
      </c>
      <c r="C114" s="34">
        <v>59.9</v>
      </c>
      <c r="D114" s="36">
        <v>2269</v>
      </c>
    </row>
    <row r="115" spans="1:4" ht="12.75">
      <c r="A115" s="7" t="s">
        <v>7</v>
      </c>
      <c r="B115" s="7"/>
      <c r="C115" s="7"/>
      <c r="D115" s="8">
        <f>SUM(D110:D114)</f>
        <v>104793.65</v>
      </c>
    </row>
    <row r="116" spans="1:4" ht="15.75">
      <c r="A116" s="3" t="s">
        <v>11</v>
      </c>
      <c r="B116" s="3"/>
      <c r="C116" s="3"/>
      <c r="D116" s="3"/>
    </row>
    <row r="117" spans="1:4" ht="18">
      <c r="A117" s="5" t="s">
        <v>1</v>
      </c>
      <c r="B117" s="5" t="s">
        <v>2</v>
      </c>
      <c r="C117" s="5" t="s">
        <v>3</v>
      </c>
      <c r="D117" s="5" t="s">
        <v>4</v>
      </c>
    </row>
    <row r="118" spans="1:4" ht="12.75">
      <c r="A118" s="33" t="s">
        <v>9</v>
      </c>
      <c r="B118" s="16" t="s">
        <v>10</v>
      </c>
      <c r="C118" s="34">
        <f>23.5+3.5</f>
        <v>27</v>
      </c>
      <c r="D118" s="28">
        <v>3446.62</v>
      </c>
    </row>
    <row r="119" spans="1:4" ht="12.75">
      <c r="A119" s="33" t="s">
        <v>90</v>
      </c>
      <c r="B119" s="34" t="s">
        <v>67</v>
      </c>
      <c r="C119" s="34">
        <f>0.16+0.32</f>
        <v>0.48</v>
      </c>
      <c r="D119" s="2">
        <v>21163.83</v>
      </c>
    </row>
    <row r="120" spans="1:4" ht="12.75">
      <c r="A120" s="33" t="s">
        <v>14</v>
      </c>
      <c r="B120" s="34"/>
      <c r="C120" s="34"/>
      <c r="D120" s="2">
        <v>4485.01</v>
      </c>
    </row>
    <row r="121" spans="1:4" ht="12.75">
      <c r="A121" s="33" t="s">
        <v>5</v>
      </c>
      <c r="B121" s="34" t="s">
        <v>69</v>
      </c>
      <c r="C121" s="34">
        <v>0.598</v>
      </c>
      <c r="D121" s="2">
        <v>12284.61</v>
      </c>
    </row>
    <row r="122" spans="1:4" ht="12.75">
      <c r="A122" s="7" t="s">
        <v>7</v>
      </c>
      <c r="B122" s="7"/>
      <c r="C122" s="7"/>
      <c r="D122" s="8">
        <f>SUM(D118:D121)</f>
        <v>41380.07</v>
      </c>
    </row>
    <row r="123" spans="1:4" ht="15.75">
      <c r="A123" s="3" t="s">
        <v>162</v>
      </c>
      <c r="B123" s="3"/>
      <c r="C123" s="3"/>
      <c r="D123" s="3"/>
    </row>
    <row r="124" spans="1:4" ht="18">
      <c r="A124" s="5" t="s">
        <v>1</v>
      </c>
      <c r="B124" s="5" t="s">
        <v>2</v>
      </c>
      <c r="C124" s="5" t="s">
        <v>3</v>
      </c>
      <c r="D124" s="5" t="s">
        <v>4</v>
      </c>
    </row>
    <row r="125" spans="1:4" s="93" customFormat="1" ht="12.75" customHeight="1">
      <c r="A125" s="66"/>
      <c r="B125" s="66"/>
      <c r="C125" s="66"/>
      <c r="D125" s="66"/>
    </row>
    <row r="126" spans="1:4" s="93" customFormat="1" ht="12.75" customHeight="1">
      <c r="A126" s="66"/>
      <c r="B126" s="66"/>
      <c r="C126" s="66"/>
      <c r="D126" s="66"/>
    </row>
    <row r="127" spans="1:4" ht="12.75">
      <c r="A127" s="7" t="s">
        <v>7</v>
      </c>
      <c r="B127" s="7"/>
      <c r="C127" s="7"/>
      <c r="D127" s="8">
        <f>SUM(D125:D126)</f>
        <v>0</v>
      </c>
    </row>
    <row r="128" spans="1:4" ht="12.75">
      <c r="A128" s="9" t="s">
        <v>15</v>
      </c>
      <c r="B128" s="9"/>
      <c r="C128" s="9"/>
      <c r="D128" s="10">
        <f>D115+D122+D127</f>
        <v>146173.72</v>
      </c>
    </row>
    <row r="131" spans="1:4" ht="18">
      <c r="A131" s="11" t="s">
        <v>33</v>
      </c>
      <c r="B131" s="11"/>
      <c r="C131" s="11"/>
      <c r="D131" s="11"/>
    </row>
    <row r="133" spans="1:4" ht="15.75">
      <c r="A133" s="3" t="s">
        <v>0</v>
      </c>
      <c r="B133" s="3"/>
      <c r="C133" s="3"/>
      <c r="D133" s="3"/>
    </row>
    <row r="134" spans="1:4" ht="18">
      <c r="A134" s="5" t="s">
        <v>1</v>
      </c>
      <c r="B134" s="5" t="s">
        <v>2</v>
      </c>
      <c r="C134" s="5" t="s">
        <v>3</v>
      </c>
      <c r="D134" s="5" t="s">
        <v>4</v>
      </c>
    </row>
    <row r="135" spans="1:4" ht="12.75">
      <c r="A135" s="7" t="s">
        <v>7</v>
      </c>
      <c r="B135" s="7"/>
      <c r="C135" s="7"/>
      <c r="D135" s="8">
        <v>0</v>
      </c>
    </row>
    <row r="136" spans="1:4" ht="15.75">
      <c r="A136" s="3" t="s">
        <v>8</v>
      </c>
      <c r="B136" s="3"/>
      <c r="C136" s="3"/>
      <c r="D136" s="3"/>
    </row>
    <row r="137" spans="1:4" ht="18">
      <c r="A137" s="5" t="s">
        <v>1</v>
      </c>
      <c r="B137" s="5" t="s">
        <v>2</v>
      </c>
      <c r="C137" s="5" t="s">
        <v>3</v>
      </c>
      <c r="D137" s="5" t="s">
        <v>4</v>
      </c>
    </row>
    <row r="138" spans="1:4" ht="12.75">
      <c r="A138" s="12" t="s">
        <v>9</v>
      </c>
      <c r="B138" s="16" t="s">
        <v>10</v>
      </c>
      <c r="C138" s="16">
        <f>156</f>
        <v>156</v>
      </c>
      <c r="D138" s="13">
        <v>17706</v>
      </c>
    </row>
    <row r="139" spans="1:4" ht="12.75">
      <c r="A139" s="7" t="s">
        <v>7</v>
      </c>
      <c r="B139" s="7"/>
      <c r="C139" s="7"/>
      <c r="D139" s="8">
        <f>SUM(D138)</f>
        <v>17706</v>
      </c>
    </row>
    <row r="140" spans="1:4" ht="15.75">
      <c r="A140" s="3" t="s">
        <v>11</v>
      </c>
      <c r="B140" s="3"/>
      <c r="C140" s="3"/>
      <c r="D140" s="3"/>
    </row>
    <row r="141" spans="1:4" ht="18">
      <c r="A141" s="5" t="s">
        <v>1</v>
      </c>
      <c r="B141" s="5" t="s">
        <v>2</v>
      </c>
      <c r="C141" s="5" t="s">
        <v>3</v>
      </c>
      <c r="D141" s="5" t="s">
        <v>4</v>
      </c>
    </row>
    <row r="142" spans="1:4" ht="12.75">
      <c r="A142" s="12" t="s">
        <v>9</v>
      </c>
      <c r="B142" s="16" t="s">
        <v>10</v>
      </c>
      <c r="C142" s="16">
        <f>372+66</f>
        <v>438</v>
      </c>
      <c r="D142" s="28">
        <v>56053.5</v>
      </c>
    </row>
    <row r="143" spans="1:4" ht="12.75">
      <c r="A143" s="12" t="s">
        <v>75</v>
      </c>
      <c r="B143" s="16" t="s">
        <v>95</v>
      </c>
      <c r="C143" s="16">
        <v>1</v>
      </c>
      <c r="D143" s="2">
        <v>52470.49</v>
      </c>
    </row>
    <row r="144" spans="1:4" ht="12.75">
      <c r="A144" s="12" t="s">
        <v>80</v>
      </c>
      <c r="B144" s="16" t="s">
        <v>13</v>
      </c>
      <c r="C144" s="16">
        <v>2</v>
      </c>
      <c r="D144" s="2">
        <v>9075.25</v>
      </c>
    </row>
    <row r="145" spans="1:4" ht="12.75">
      <c r="A145" s="17" t="s">
        <v>12</v>
      </c>
      <c r="B145" s="18" t="s">
        <v>13</v>
      </c>
      <c r="C145" s="18">
        <v>4</v>
      </c>
      <c r="D145" s="22">
        <v>1080</v>
      </c>
    </row>
    <row r="146" spans="1:4" ht="12.75">
      <c r="A146" s="7" t="s">
        <v>7</v>
      </c>
      <c r="B146" s="7"/>
      <c r="C146" s="7"/>
      <c r="D146" s="8">
        <f>SUM(D142:D145)</f>
        <v>118679.23999999999</v>
      </c>
    </row>
    <row r="147" spans="1:4" ht="15.75">
      <c r="A147" s="3" t="s">
        <v>162</v>
      </c>
      <c r="B147" s="3"/>
      <c r="C147" s="3"/>
      <c r="D147" s="3"/>
    </row>
    <row r="148" spans="1:4" ht="18">
      <c r="A148" s="5" t="s">
        <v>1</v>
      </c>
      <c r="B148" s="5" t="s">
        <v>2</v>
      </c>
      <c r="C148" s="5" t="s">
        <v>3</v>
      </c>
      <c r="D148" s="5" t="s">
        <v>4</v>
      </c>
    </row>
    <row r="149" spans="1:4" ht="12.75" customHeight="1">
      <c r="A149" s="66" t="s">
        <v>14</v>
      </c>
      <c r="B149" s="5"/>
      <c r="C149" s="5"/>
      <c r="D149" s="92">
        <v>20641.98</v>
      </c>
    </row>
    <row r="150" spans="1:4" s="93" customFormat="1" ht="12.75">
      <c r="A150" s="66" t="s">
        <v>75</v>
      </c>
      <c r="B150" s="66"/>
      <c r="C150" s="66">
        <v>1</v>
      </c>
      <c r="D150" s="92">
        <v>43745.86</v>
      </c>
    </row>
    <row r="151" spans="1:4" ht="12.75">
      <c r="A151" s="7" t="s">
        <v>7</v>
      </c>
      <c r="B151" s="7"/>
      <c r="C151" s="7"/>
      <c r="D151" s="8">
        <f>SUM(D149:D150)</f>
        <v>64387.84</v>
      </c>
    </row>
    <row r="152" spans="1:4" ht="12.75">
      <c r="A152" s="9" t="s">
        <v>15</v>
      </c>
      <c r="B152" s="9"/>
      <c r="C152" s="9"/>
      <c r="D152" s="10">
        <f>D139+D146+D151</f>
        <v>200773.08</v>
      </c>
    </row>
    <row r="154" spans="1:4" ht="18">
      <c r="A154" s="11" t="s">
        <v>34</v>
      </c>
      <c r="B154" s="11"/>
      <c r="C154" s="11"/>
      <c r="D154" s="11"/>
    </row>
    <row r="156" spans="1:4" ht="15.75">
      <c r="A156" s="3" t="s">
        <v>0</v>
      </c>
      <c r="B156" s="3"/>
      <c r="C156" s="3"/>
      <c r="D156" s="3"/>
    </row>
    <row r="157" spans="1:4" ht="18">
      <c r="A157" s="5" t="s">
        <v>1</v>
      </c>
      <c r="B157" s="5" t="s">
        <v>2</v>
      </c>
      <c r="C157" s="5" t="s">
        <v>3</v>
      </c>
      <c r="D157" s="5" t="s">
        <v>4</v>
      </c>
    </row>
    <row r="158" spans="1:4" ht="12.75">
      <c r="A158" s="7" t="s">
        <v>7</v>
      </c>
      <c r="B158" s="7"/>
      <c r="C158" s="7"/>
      <c r="D158" s="8">
        <v>0</v>
      </c>
    </row>
    <row r="159" spans="1:4" ht="15.75">
      <c r="A159" s="3" t="s">
        <v>8</v>
      </c>
      <c r="B159" s="3"/>
      <c r="C159" s="3"/>
      <c r="D159" s="3"/>
    </row>
    <row r="160" spans="1:4" ht="18">
      <c r="A160" s="5" t="s">
        <v>1</v>
      </c>
      <c r="B160" s="5" t="s">
        <v>2</v>
      </c>
      <c r="C160" s="5" t="s">
        <v>3</v>
      </c>
      <c r="D160" s="5" t="s">
        <v>4</v>
      </c>
    </row>
    <row r="161" spans="1:4" ht="12.75">
      <c r="A161" s="38" t="s">
        <v>106</v>
      </c>
      <c r="B161" s="16" t="s">
        <v>69</v>
      </c>
      <c r="C161" s="16">
        <v>0.024</v>
      </c>
      <c r="D161" s="13">
        <v>3925</v>
      </c>
    </row>
    <row r="162" spans="1:4" ht="12.75">
      <c r="A162" s="12" t="s">
        <v>107</v>
      </c>
      <c r="B162" s="16" t="s">
        <v>108</v>
      </c>
      <c r="C162" s="16">
        <v>2</v>
      </c>
      <c r="D162" s="13">
        <v>1643</v>
      </c>
    </row>
    <row r="163" spans="1:4" ht="12.75">
      <c r="A163" s="12" t="s">
        <v>80</v>
      </c>
      <c r="B163" s="16" t="s">
        <v>109</v>
      </c>
      <c r="C163" s="16">
        <v>2</v>
      </c>
      <c r="D163" s="13">
        <v>36528</v>
      </c>
    </row>
    <row r="164" spans="1:4" ht="25.5">
      <c r="A164" s="38" t="s">
        <v>110</v>
      </c>
      <c r="B164" s="16"/>
      <c r="C164" s="16"/>
      <c r="D164" s="13">
        <v>24557.33</v>
      </c>
    </row>
    <row r="165" spans="1:4" ht="12.75">
      <c r="A165" s="38" t="s">
        <v>106</v>
      </c>
      <c r="B165" s="16" t="s">
        <v>13</v>
      </c>
      <c r="C165" s="16">
        <v>18</v>
      </c>
      <c r="D165" s="13">
        <v>70072</v>
      </c>
    </row>
    <row r="166" spans="1:4" ht="12.75">
      <c r="A166" s="7" t="s">
        <v>7</v>
      </c>
      <c r="B166" s="7"/>
      <c r="C166" s="7"/>
      <c r="D166" s="8">
        <f>SUM(D161:D165)</f>
        <v>136725.33000000002</v>
      </c>
    </row>
    <row r="167" spans="1:4" ht="15.75">
      <c r="A167" s="3" t="s">
        <v>11</v>
      </c>
      <c r="B167" s="3"/>
      <c r="C167" s="3"/>
      <c r="D167" s="3"/>
    </row>
    <row r="168" spans="1:4" ht="18">
      <c r="A168" s="5" t="s">
        <v>1</v>
      </c>
      <c r="B168" s="5" t="s">
        <v>2</v>
      </c>
      <c r="C168" s="5" t="s">
        <v>3</v>
      </c>
      <c r="D168" s="5" t="s">
        <v>4</v>
      </c>
    </row>
    <row r="169" spans="1:4" ht="12.75">
      <c r="A169" s="38" t="s">
        <v>73</v>
      </c>
      <c r="B169" s="16" t="s">
        <v>71</v>
      </c>
      <c r="C169" s="16">
        <v>10</v>
      </c>
      <c r="D169" s="1">
        <v>935.2</v>
      </c>
    </row>
    <row r="170" spans="1:4" ht="12.75">
      <c r="A170" s="38" t="s">
        <v>74</v>
      </c>
      <c r="B170" s="16" t="s">
        <v>13</v>
      </c>
      <c r="C170" s="16">
        <v>1</v>
      </c>
      <c r="D170" s="2">
        <v>888.24</v>
      </c>
    </row>
    <row r="171" spans="1:4" ht="12.75">
      <c r="A171" s="17" t="s">
        <v>12</v>
      </c>
      <c r="B171" s="18" t="s">
        <v>13</v>
      </c>
      <c r="C171" s="18">
        <v>2</v>
      </c>
      <c r="D171" s="2">
        <v>540</v>
      </c>
    </row>
    <row r="172" spans="1:4" ht="12.75">
      <c r="A172" s="7" t="s">
        <v>7</v>
      </c>
      <c r="B172" s="7"/>
      <c r="C172" s="7"/>
      <c r="D172" s="8">
        <f>SUM(D169:D171)</f>
        <v>2363.44</v>
      </c>
    </row>
    <row r="173" spans="1:4" ht="15.75">
      <c r="A173" s="3" t="s">
        <v>162</v>
      </c>
      <c r="B173" s="3"/>
      <c r="C173" s="3"/>
      <c r="D173" s="3"/>
    </row>
    <row r="174" spans="1:4" ht="18">
      <c r="A174" s="5" t="s">
        <v>1</v>
      </c>
      <c r="B174" s="5" t="s">
        <v>2</v>
      </c>
      <c r="C174" s="5" t="s">
        <v>3</v>
      </c>
      <c r="D174" s="5" t="s">
        <v>4</v>
      </c>
    </row>
    <row r="175" spans="1:4" s="93" customFormat="1" ht="12.75">
      <c r="A175" s="66" t="s">
        <v>185</v>
      </c>
      <c r="B175" s="66" t="s">
        <v>69</v>
      </c>
      <c r="C175" s="66">
        <v>0.057</v>
      </c>
      <c r="D175" s="66">
        <v>7536.06</v>
      </c>
    </row>
    <row r="176" spans="1:4" s="93" customFormat="1" ht="12.75">
      <c r="A176" s="66"/>
      <c r="B176" s="66"/>
      <c r="C176" s="66"/>
      <c r="D176" s="66"/>
    </row>
    <row r="177" spans="1:4" ht="12.75">
      <c r="A177" s="7" t="s">
        <v>7</v>
      </c>
      <c r="B177" s="7"/>
      <c r="C177" s="7"/>
      <c r="D177" s="8">
        <f>SUM(D175:D176)</f>
        <v>7536.06</v>
      </c>
    </row>
    <row r="178" spans="1:4" ht="12.75">
      <c r="A178" s="9" t="s">
        <v>15</v>
      </c>
      <c r="B178" s="9"/>
      <c r="C178" s="9"/>
      <c r="D178" s="10">
        <f>D166+D172+D177</f>
        <v>146624.83000000002</v>
      </c>
    </row>
    <row r="181" spans="1:4" ht="18">
      <c r="A181" s="11" t="s">
        <v>35</v>
      </c>
      <c r="B181" s="11"/>
      <c r="C181" s="11"/>
      <c r="D181" s="11"/>
    </row>
    <row r="183" spans="1:4" ht="15.75">
      <c r="A183" s="3" t="s">
        <v>0</v>
      </c>
      <c r="B183" s="3"/>
      <c r="C183" s="3"/>
      <c r="D183" s="3"/>
    </row>
    <row r="184" spans="1:4" ht="18">
      <c r="A184" s="5" t="s">
        <v>1</v>
      </c>
      <c r="B184" s="5" t="s">
        <v>2</v>
      </c>
      <c r="C184" s="5" t="s">
        <v>3</v>
      </c>
      <c r="D184" s="5" t="s">
        <v>4</v>
      </c>
    </row>
    <row r="185" spans="1:4" ht="12.75">
      <c r="A185" s="7" t="s">
        <v>7</v>
      </c>
      <c r="B185" s="7"/>
      <c r="C185" s="7"/>
      <c r="D185" s="8">
        <v>0</v>
      </c>
    </row>
    <row r="186" spans="1:4" ht="15.75">
      <c r="A186" s="3" t="s">
        <v>8</v>
      </c>
      <c r="B186" s="3"/>
      <c r="C186" s="3"/>
      <c r="D186" s="3"/>
    </row>
    <row r="187" spans="1:4" ht="18">
      <c r="A187" s="5" t="s">
        <v>1</v>
      </c>
      <c r="B187" s="5" t="s">
        <v>2</v>
      </c>
      <c r="C187" s="5" t="s">
        <v>3</v>
      </c>
      <c r="D187" s="5" t="s">
        <v>4</v>
      </c>
    </row>
    <row r="188" spans="1:4" ht="12.75">
      <c r="A188" s="7" t="s">
        <v>7</v>
      </c>
      <c r="B188" s="7"/>
      <c r="C188" s="7"/>
      <c r="D188" s="8">
        <v>0</v>
      </c>
    </row>
    <row r="189" spans="1:4" ht="15.75">
      <c r="A189" s="3" t="s">
        <v>11</v>
      </c>
      <c r="B189" s="3"/>
      <c r="C189" s="3"/>
      <c r="D189" s="3"/>
    </row>
    <row r="190" spans="1:4" ht="18">
      <c r="A190" s="5" t="s">
        <v>1</v>
      </c>
      <c r="B190" s="5" t="s">
        <v>2</v>
      </c>
      <c r="C190" s="5" t="s">
        <v>3</v>
      </c>
      <c r="D190" s="5" t="s">
        <v>4</v>
      </c>
    </row>
    <row r="191" spans="1:4" ht="12.75">
      <c r="A191" s="12" t="s">
        <v>89</v>
      </c>
      <c r="B191" s="16" t="s">
        <v>77</v>
      </c>
      <c r="C191" s="16">
        <v>245.6</v>
      </c>
      <c r="D191" s="1">
        <v>106463</v>
      </c>
    </row>
    <row r="192" spans="1:4" ht="12.75">
      <c r="A192" s="12" t="s">
        <v>73</v>
      </c>
      <c r="B192" s="16" t="s">
        <v>71</v>
      </c>
      <c r="C192" s="16">
        <v>10</v>
      </c>
      <c r="D192" s="2">
        <v>935.2</v>
      </c>
    </row>
    <row r="193" spans="1:4" ht="12.75">
      <c r="A193" s="17" t="s">
        <v>12</v>
      </c>
      <c r="B193" s="18" t="s">
        <v>13</v>
      </c>
      <c r="C193" s="18">
        <v>2</v>
      </c>
      <c r="D193" s="2">
        <v>540</v>
      </c>
    </row>
    <row r="194" spans="1:4" ht="12.75">
      <c r="A194" s="17" t="s">
        <v>96</v>
      </c>
      <c r="B194" s="18" t="s">
        <v>86</v>
      </c>
      <c r="C194" s="18">
        <v>50</v>
      </c>
      <c r="D194" s="2">
        <v>927.62</v>
      </c>
    </row>
    <row r="195" spans="1:4" ht="12.75">
      <c r="A195" s="39" t="s">
        <v>111</v>
      </c>
      <c r="B195" s="18"/>
      <c r="C195" s="18"/>
      <c r="D195" s="2">
        <v>36894.85</v>
      </c>
    </row>
    <row r="196" spans="1:4" ht="12.75">
      <c r="A196" s="7" t="s">
        <v>7</v>
      </c>
      <c r="B196" s="7"/>
      <c r="C196" s="7"/>
      <c r="D196" s="8">
        <f>SUM(D191:D195)</f>
        <v>145760.66999999998</v>
      </c>
    </row>
    <row r="197" spans="1:4" ht="15.75">
      <c r="A197" s="3" t="s">
        <v>162</v>
      </c>
      <c r="B197" s="3"/>
      <c r="C197" s="3"/>
      <c r="D197" s="3"/>
    </row>
    <row r="198" spans="1:4" ht="18">
      <c r="A198" s="5" t="s">
        <v>1</v>
      </c>
      <c r="B198" s="5" t="s">
        <v>2</v>
      </c>
      <c r="C198" s="5" t="s">
        <v>3</v>
      </c>
      <c r="D198" s="5" t="s">
        <v>4</v>
      </c>
    </row>
    <row r="199" spans="1:4" ht="12.75">
      <c r="A199" s="72" t="s">
        <v>168</v>
      </c>
      <c r="B199" s="73" t="s">
        <v>69</v>
      </c>
      <c r="C199" s="73">
        <v>0.018</v>
      </c>
      <c r="D199" s="2">
        <v>156.48</v>
      </c>
    </row>
    <row r="200" spans="1:4" ht="12.75">
      <c r="A200" s="72" t="s">
        <v>169</v>
      </c>
      <c r="B200" s="73" t="s">
        <v>13</v>
      </c>
      <c r="C200" s="73">
        <v>1</v>
      </c>
      <c r="D200" s="2">
        <v>1514.25</v>
      </c>
    </row>
    <row r="201" spans="1:4" ht="25.5">
      <c r="A201" s="77" t="s">
        <v>170</v>
      </c>
      <c r="B201" s="73"/>
      <c r="C201" s="73"/>
      <c r="D201" s="2">
        <v>5420.41</v>
      </c>
    </row>
    <row r="202" spans="1:4" ht="25.5">
      <c r="A202" s="77" t="s">
        <v>183</v>
      </c>
      <c r="B202" s="73" t="s">
        <v>69</v>
      </c>
      <c r="C202" s="73">
        <v>0.06</v>
      </c>
      <c r="D202" s="2">
        <v>2413.01</v>
      </c>
    </row>
    <row r="203" spans="1:4" ht="25.5">
      <c r="A203" s="77" t="s">
        <v>199</v>
      </c>
      <c r="B203" s="73"/>
      <c r="C203" s="73"/>
      <c r="D203" s="2">
        <v>4776.27</v>
      </c>
    </row>
    <row r="204" spans="1:4" ht="12.75">
      <c r="A204" s="7" t="s">
        <v>7</v>
      </c>
      <c r="B204" s="7"/>
      <c r="C204" s="7"/>
      <c r="D204" s="8">
        <f>SUM(D199:D203)</f>
        <v>14280.42</v>
      </c>
    </row>
    <row r="205" spans="1:4" ht="12.75">
      <c r="A205" s="9" t="s">
        <v>15</v>
      </c>
      <c r="B205" s="9"/>
      <c r="C205" s="9"/>
      <c r="D205" s="10">
        <f>D196+D204</f>
        <v>160041.09</v>
      </c>
    </row>
    <row r="207" spans="1:4" ht="18">
      <c r="A207" s="11" t="s">
        <v>36</v>
      </c>
      <c r="B207" s="11"/>
      <c r="C207" s="11"/>
      <c r="D207" s="11"/>
    </row>
    <row r="209" spans="1:4" ht="15.75">
      <c r="A209" s="3" t="s">
        <v>0</v>
      </c>
      <c r="B209" s="3"/>
      <c r="C209" s="3"/>
      <c r="D209" s="3"/>
    </row>
    <row r="210" spans="1:4" ht="18">
      <c r="A210" s="5" t="s">
        <v>1</v>
      </c>
      <c r="B210" s="5" t="s">
        <v>2</v>
      </c>
      <c r="C210" s="5" t="s">
        <v>3</v>
      </c>
      <c r="D210" s="5" t="s">
        <v>4</v>
      </c>
    </row>
    <row r="211" spans="1:4" ht="12.75">
      <c r="A211" s="7" t="s">
        <v>7</v>
      </c>
      <c r="B211" s="7"/>
      <c r="C211" s="7"/>
      <c r="D211" s="8">
        <v>0</v>
      </c>
    </row>
    <row r="212" spans="1:4" ht="15.75">
      <c r="A212" s="3" t="s">
        <v>8</v>
      </c>
      <c r="B212" s="3"/>
      <c r="C212" s="3"/>
      <c r="D212" s="3"/>
    </row>
    <row r="213" spans="1:4" ht="18">
      <c r="A213" s="5" t="s">
        <v>1</v>
      </c>
      <c r="B213" s="5" t="s">
        <v>2</v>
      </c>
      <c r="C213" s="5" t="s">
        <v>3</v>
      </c>
      <c r="D213" s="5" t="s">
        <v>4</v>
      </c>
    </row>
    <row r="214" spans="1:4" ht="12.75">
      <c r="A214" s="12" t="s">
        <v>112</v>
      </c>
      <c r="B214" s="16" t="s">
        <v>86</v>
      </c>
      <c r="C214" s="16">
        <v>0.7</v>
      </c>
      <c r="D214" s="13">
        <v>506</v>
      </c>
    </row>
    <row r="215" spans="1:4" ht="12.75">
      <c r="A215" s="12" t="s">
        <v>65</v>
      </c>
      <c r="B215" s="16"/>
      <c r="C215" s="16"/>
      <c r="D215" s="13">
        <v>987.02</v>
      </c>
    </row>
    <row r="216" spans="1:4" ht="12.75">
      <c r="A216" s="12" t="s">
        <v>9</v>
      </c>
      <c r="B216" s="16" t="s">
        <v>10</v>
      </c>
      <c r="C216" s="16">
        <f>186.2</f>
        <v>186.2</v>
      </c>
      <c r="D216" s="13">
        <v>21133.7</v>
      </c>
    </row>
    <row r="217" spans="1:4" ht="12.75">
      <c r="A217" s="7" t="s">
        <v>7</v>
      </c>
      <c r="B217" s="7"/>
      <c r="C217" s="7"/>
      <c r="D217" s="8">
        <f>SUM(D214:D216)</f>
        <v>22626.72</v>
      </c>
    </row>
    <row r="218" spans="1:4" ht="15.75">
      <c r="A218" s="3" t="s">
        <v>11</v>
      </c>
      <c r="B218" s="3"/>
      <c r="C218" s="3"/>
      <c r="D218" s="3"/>
    </row>
    <row r="219" spans="1:4" ht="18">
      <c r="A219" s="5" t="s">
        <v>1</v>
      </c>
      <c r="B219" s="5" t="s">
        <v>2</v>
      </c>
      <c r="C219" s="5" t="s">
        <v>3</v>
      </c>
      <c r="D219" s="5" t="s">
        <v>4</v>
      </c>
    </row>
    <row r="220" spans="1:4" ht="12.75">
      <c r="A220" s="12" t="s">
        <v>9</v>
      </c>
      <c r="B220" s="16" t="s">
        <v>10</v>
      </c>
      <c r="C220" s="16">
        <f>140.5+147</f>
        <v>287.5</v>
      </c>
      <c r="D220" s="13">
        <v>38386.64</v>
      </c>
    </row>
    <row r="221" spans="1:4" ht="12.75">
      <c r="A221" s="12" t="s">
        <v>9</v>
      </c>
      <c r="B221" s="16" t="s">
        <v>10</v>
      </c>
      <c r="C221" s="16">
        <f>10+24</f>
        <v>34</v>
      </c>
      <c r="D221" s="13">
        <v>9301.83</v>
      </c>
    </row>
    <row r="222" spans="1:4" ht="12.75">
      <c r="A222" s="12" t="s">
        <v>68</v>
      </c>
      <c r="B222" s="16" t="s">
        <v>13</v>
      </c>
      <c r="C222" s="16">
        <v>10</v>
      </c>
      <c r="D222" s="13">
        <v>5179.78</v>
      </c>
    </row>
    <row r="223" spans="1:4" ht="12.75">
      <c r="A223" s="12" t="s">
        <v>75</v>
      </c>
      <c r="B223" s="16" t="s">
        <v>95</v>
      </c>
      <c r="C223" s="16">
        <v>2</v>
      </c>
      <c r="D223" s="13">
        <v>113519.93</v>
      </c>
    </row>
    <row r="224" spans="1:4" ht="12.75">
      <c r="A224" s="12" t="s">
        <v>75</v>
      </c>
      <c r="B224" s="16" t="s">
        <v>95</v>
      </c>
      <c r="C224" s="16">
        <v>1</v>
      </c>
      <c r="D224" s="13">
        <v>31855.61</v>
      </c>
    </row>
    <row r="225" spans="1:4" ht="12.75">
      <c r="A225" s="12" t="s">
        <v>75</v>
      </c>
      <c r="B225" s="16" t="s">
        <v>95</v>
      </c>
      <c r="C225" s="16">
        <v>1</v>
      </c>
      <c r="D225" s="13">
        <v>23682.38</v>
      </c>
    </row>
    <row r="226" spans="1:4" ht="12.75">
      <c r="A226" s="17" t="s">
        <v>12</v>
      </c>
      <c r="B226" s="18" t="s">
        <v>13</v>
      </c>
      <c r="C226" s="18">
        <v>8</v>
      </c>
      <c r="D226" s="21">
        <v>2160</v>
      </c>
    </row>
    <row r="227" spans="1:4" ht="12.75">
      <c r="A227" s="12" t="s">
        <v>72</v>
      </c>
      <c r="B227" s="16" t="s">
        <v>13</v>
      </c>
      <c r="C227" s="18">
        <v>2</v>
      </c>
      <c r="D227" s="21">
        <v>4495.54</v>
      </c>
    </row>
    <row r="228" spans="1:4" ht="12.75">
      <c r="A228" s="17" t="s">
        <v>70</v>
      </c>
      <c r="B228" s="18" t="s">
        <v>71</v>
      </c>
      <c r="C228" s="18">
        <v>37.86</v>
      </c>
      <c r="D228" s="21">
        <v>18243</v>
      </c>
    </row>
    <row r="229" spans="1:4" ht="12.75">
      <c r="A229" s="29" t="s">
        <v>113</v>
      </c>
      <c r="B229" s="16" t="s">
        <v>77</v>
      </c>
      <c r="C229" s="40">
        <v>29</v>
      </c>
      <c r="D229" s="23">
        <v>18998.52</v>
      </c>
    </row>
    <row r="230" spans="1:4" ht="12.75">
      <c r="A230" s="7" t="s">
        <v>7</v>
      </c>
      <c r="B230" s="7"/>
      <c r="C230" s="7"/>
      <c r="D230" s="8">
        <f>SUM(D220:D229)</f>
        <v>265823.23</v>
      </c>
    </row>
    <row r="231" spans="1:4" ht="15.75">
      <c r="A231" s="3" t="s">
        <v>162</v>
      </c>
      <c r="B231" s="3"/>
      <c r="C231" s="3"/>
      <c r="D231" s="3"/>
    </row>
    <row r="232" spans="1:4" ht="18">
      <c r="A232" s="5" t="s">
        <v>1</v>
      </c>
      <c r="B232" s="5" t="s">
        <v>2</v>
      </c>
      <c r="C232" s="5" t="s">
        <v>3</v>
      </c>
      <c r="D232" s="5" t="s">
        <v>4</v>
      </c>
    </row>
    <row r="233" spans="1:4" ht="12.75" customHeight="1">
      <c r="A233" s="67" t="s">
        <v>173</v>
      </c>
      <c r="B233" s="5"/>
      <c r="C233" s="5"/>
      <c r="D233" s="92">
        <v>3523.68</v>
      </c>
    </row>
    <row r="234" spans="1:4" ht="12.75" customHeight="1">
      <c r="A234" s="67" t="s">
        <v>178</v>
      </c>
      <c r="B234" s="5"/>
      <c r="C234" s="5"/>
      <c r="D234" s="92">
        <v>1231.92</v>
      </c>
    </row>
    <row r="235" spans="1:4" ht="12.75" customHeight="1">
      <c r="A235" s="67" t="s">
        <v>180</v>
      </c>
      <c r="B235" s="5"/>
      <c r="C235" s="5"/>
      <c r="D235" s="92">
        <v>22539.72</v>
      </c>
    </row>
    <row r="236" spans="1:4" ht="12.75" customHeight="1">
      <c r="A236" s="67" t="s">
        <v>75</v>
      </c>
      <c r="B236" s="5"/>
      <c r="C236" s="66">
        <v>1</v>
      </c>
      <c r="D236" s="92">
        <v>41397.03</v>
      </c>
    </row>
    <row r="237" spans="1:4" ht="12.75">
      <c r="A237" s="7" t="s">
        <v>7</v>
      </c>
      <c r="B237" s="7"/>
      <c r="C237" s="7"/>
      <c r="D237" s="8">
        <f>SUM(D233:D236)</f>
        <v>68692.35</v>
      </c>
    </row>
    <row r="238" spans="1:4" s="9" customFormat="1" ht="12.75">
      <c r="A238" s="9" t="s">
        <v>15</v>
      </c>
      <c r="D238" s="41">
        <f>D217+D230+D237</f>
        <v>357142.29999999993</v>
      </c>
    </row>
    <row r="239" s="9" customFormat="1" ht="12.75">
      <c r="D239" s="41"/>
    </row>
    <row r="240" s="9" customFormat="1" ht="12.75">
      <c r="D240" s="41"/>
    </row>
    <row r="241" spans="1:4" ht="18">
      <c r="A241" s="11" t="s">
        <v>37</v>
      </c>
      <c r="B241" s="11"/>
      <c r="C241" s="11"/>
      <c r="D241" s="11"/>
    </row>
    <row r="243" spans="1:4" ht="15.75">
      <c r="A243" s="3" t="s">
        <v>0</v>
      </c>
      <c r="B243" s="3"/>
      <c r="C243" s="3"/>
      <c r="D243" s="3"/>
    </row>
    <row r="244" spans="1:4" ht="18">
      <c r="A244" s="5" t="s">
        <v>1</v>
      </c>
      <c r="B244" s="5" t="s">
        <v>2</v>
      </c>
      <c r="C244" s="5" t="s">
        <v>3</v>
      </c>
      <c r="D244" s="5" t="s">
        <v>4</v>
      </c>
    </row>
    <row r="245" spans="1:4" ht="12.75">
      <c r="A245" s="12" t="s">
        <v>5</v>
      </c>
      <c r="B245" s="16" t="s">
        <v>69</v>
      </c>
      <c r="C245" s="16">
        <v>0.4</v>
      </c>
      <c r="D245" s="30">
        <v>4131</v>
      </c>
    </row>
    <row r="246" spans="1:4" ht="12.75">
      <c r="A246" s="7" t="s">
        <v>7</v>
      </c>
      <c r="B246" s="7"/>
      <c r="C246" s="7"/>
      <c r="D246" s="8">
        <f>SUM(D245)</f>
        <v>4131</v>
      </c>
    </row>
    <row r="247" spans="1:4" ht="15.75">
      <c r="A247" s="3" t="s">
        <v>8</v>
      </c>
      <c r="B247" s="3"/>
      <c r="C247" s="3"/>
      <c r="D247" s="3"/>
    </row>
    <row r="248" spans="1:4" ht="18">
      <c r="A248" s="5" t="s">
        <v>1</v>
      </c>
      <c r="B248" s="5" t="s">
        <v>2</v>
      </c>
      <c r="C248" s="5" t="s">
        <v>3</v>
      </c>
      <c r="D248" s="5" t="s">
        <v>4</v>
      </c>
    </row>
    <row r="249" spans="1:4" ht="12.75">
      <c r="A249" s="12" t="s">
        <v>9</v>
      </c>
      <c r="B249" s="16" t="s">
        <v>10</v>
      </c>
      <c r="C249" s="16">
        <v>55.9</v>
      </c>
      <c r="D249" s="13">
        <v>6344.65</v>
      </c>
    </row>
    <row r="250" spans="1:4" ht="12.75">
      <c r="A250" s="12" t="s">
        <v>5</v>
      </c>
      <c r="B250" s="16" t="s">
        <v>69</v>
      </c>
      <c r="C250" s="16">
        <v>1.27</v>
      </c>
      <c r="D250" s="13">
        <v>16033</v>
      </c>
    </row>
    <row r="251" spans="1:4" ht="12.75">
      <c r="A251" s="12" t="s">
        <v>78</v>
      </c>
      <c r="B251" s="16" t="s">
        <v>13</v>
      </c>
      <c r="C251" s="16">
        <v>1</v>
      </c>
      <c r="D251" s="13">
        <v>55307.51</v>
      </c>
    </row>
    <row r="252" spans="1:4" ht="12.75">
      <c r="A252" s="7" t="s">
        <v>7</v>
      </c>
      <c r="B252" s="7"/>
      <c r="C252" s="7"/>
      <c r="D252" s="8">
        <f>SUM(D249:D251)</f>
        <v>77685.16</v>
      </c>
    </row>
    <row r="253" spans="1:4" ht="15.75">
      <c r="A253" s="3" t="s">
        <v>11</v>
      </c>
      <c r="B253" s="3"/>
      <c r="C253" s="3"/>
      <c r="D253" s="3"/>
    </row>
    <row r="254" spans="1:4" ht="18">
      <c r="A254" s="5" t="s">
        <v>1</v>
      </c>
      <c r="B254" s="5" t="s">
        <v>2</v>
      </c>
      <c r="C254" s="5" t="s">
        <v>3</v>
      </c>
      <c r="D254" s="5" t="s">
        <v>4</v>
      </c>
    </row>
    <row r="255" spans="1:4" ht="12.75">
      <c r="A255" s="29" t="s">
        <v>114</v>
      </c>
      <c r="B255" s="16" t="s">
        <v>13</v>
      </c>
      <c r="C255" s="29">
        <v>7</v>
      </c>
      <c r="D255" s="1">
        <v>9742.63</v>
      </c>
    </row>
    <row r="256" spans="1:4" ht="12.75">
      <c r="A256" s="12" t="s">
        <v>68</v>
      </c>
      <c r="B256" s="16" t="s">
        <v>13</v>
      </c>
      <c r="C256" s="29">
        <v>2</v>
      </c>
      <c r="D256" s="2">
        <v>3964.08</v>
      </c>
    </row>
    <row r="257" spans="1:4" ht="12.75">
      <c r="A257" s="12" t="s">
        <v>72</v>
      </c>
      <c r="B257" s="16" t="s">
        <v>13</v>
      </c>
      <c r="C257" s="29">
        <v>3</v>
      </c>
      <c r="D257" s="2">
        <v>37199.61</v>
      </c>
    </row>
    <row r="258" spans="1:4" ht="12.75">
      <c r="A258" s="12" t="s">
        <v>72</v>
      </c>
      <c r="B258" s="16" t="s">
        <v>13</v>
      </c>
      <c r="C258" s="29">
        <v>1</v>
      </c>
      <c r="D258" s="2">
        <v>3596.46</v>
      </c>
    </row>
    <row r="259" spans="1:4" ht="12.75">
      <c r="A259" s="12" t="s">
        <v>72</v>
      </c>
      <c r="B259" s="16" t="s">
        <v>13</v>
      </c>
      <c r="C259" s="29">
        <v>4</v>
      </c>
      <c r="D259" s="2">
        <v>3008.06</v>
      </c>
    </row>
    <row r="260" spans="1:4" ht="12.75">
      <c r="A260" s="12" t="s">
        <v>74</v>
      </c>
      <c r="B260" s="16" t="s">
        <v>13</v>
      </c>
      <c r="C260" s="42">
        <v>1</v>
      </c>
      <c r="D260" s="2">
        <v>888.24</v>
      </c>
    </row>
    <row r="261" spans="1:4" ht="12.75">
      <c r="A261" s="17" t="s">
        <v>12</v>
      </c>
      <c r="B261" s="18" t="s">
        <v>13</v>
      </c>
      <c r="C261" s="20">
        <v>1</v>
      </c>
      <c r="D261" s="22">
        <v>270</v>
      </c>
    </row>
    <row r="262" spans="1:4" ht="12.75">
      <c r="A262" s="12" t="s">
        <v>5</v>
      </c>
      <c r="B262" s="16" t="s">
        <v>69</v>
      </c>
      <c r="C262" s="20">
        <v>2.33</v>
      </c>
      <c r="D262" s="22">
        <v>23898.54</v>
      </c>
    </row>
    <row r="263" spans="1:4" ht="12.75">
      <c r="A263" s="7" t="s">
        <v>7</v>
      </c>
      <c r="B263" s="7"/>
      <c r="C263" s="27"/>
      <c r="D263" s="8">
        <f>SUM(D255:D262)</f>
        <v>82567.62</v>
      </c>
    </row>
    <row r="264" spans="1:4" ht="15.75">
      <c r="A264" s="3" t="s">
        <v>162</v>
      </c>
      <c r="B264" s="3"/>
      <c r="C264" s="3"/>
      <c r="D264" s="3"/>
    </row>
    <row r="265" spans="1:4" ht="18">
      <c r="A265" s="5" t="s">
        <v>1</v>
      </c>
      <c r="B265" s="5" t="s">
        <v>2</v>
      </c>
      <c r="C265" s="5" t="s">
        <v>3</v>
      </c>
      <c r="D265" s="5" t="s">
        <v>4</v>
      </c>
    </row>
    <row r="266" spans="1:4" s="93" customFormat="1" ht="12.75" customHeight="1">
      <c r="A266" s="66"/>
      <c r="B266" s="66"/>
      <c r="C266" s="66"/>
      <c r="D266" s="66"/>
    </row>
    <row r="267" spans="1:4" s="93" customFormat="1" ht="12.75" customHeight="1">
      <c r="A267" s="67"/>
      <c r="B267" s="66"/>
      <c r="C267" s="66"/>
      <c r="D267" s="66"/>
    </row>
    <row r="268" spans="1:4" ht="12.75">
      <c r="A268" s="7" t="s">
        <v>7</v>
      </c>
      <c r="B268" s="7"/>
      <c r="C268" s="7"/>
      <c r="D268" s="8">
        <f>SUM(D266:D267)</f>
        <v>0</v>
      </c>
    </row>
    <row r="269" spans="1:4" s="9" customFormat="1" ht="12.75">
      <c r="A269" s="9" t="s">
        <v>15</v>
      </c>
      <c r="D269" s="41">
        <f>D246+D252+D263</f>
        <v>164383.78</v>
      </c>
    </row>
    <row r="270" s="9" customFormat="1" ht="12.75">
      <c r="D270" s="41"/>
    </row>
    <row r="271" s="9" customFormat="1" ht="12.75">
      <c r="D271" s="41"/>
    </row>
    <row r="272" spans="1:4" ht="18">
      <c r="A272" s="11" t="s">
        <v>38</v>
      </c>
      <c r="B272" s="11"/>
      <c r="C272" s="11"/>
      <c r="D272" s="11"/>
    </row>
    <row r="274" spans="1:4" ht="15.75">
      <c r="A274" s="3" t="s">
        <v>0</v>
      </c>
      <c r="B274" s="3"/>
      <c r="C274" s="3"/>
      <c r="D274" s="3"/>
    </row>
    <row r="275" spans="1:4" ht="18">
      <c r="A275" s="5" t="s">
        <v>1</v>
      </c>
      <c r="B275" s="5" t="s">
        <v>2</v>
      </c>
      <c r="C275" s="5" t="s">
        <v>3</v>
      </c>
      <c r="D275" s="5" t="s">
        <v>4</v>
      </c>
    </row>
    <row r="276" spans="1:4" ht="12.75">
      <c r="A276" s="7" t="s">
        <v>7</v>
      </c>
      <c r="B276" s="7"/>
      <c r="C276" s="7"/>
      <c r="D276" s="8">
        <v>0</v>
      </c>
    </row>
    <row r="277" spans="1:4" ht="15.75">
      <c r="A277" s="3" t="s">
        <v>8</v>
      </c>
      <c r="B277" s="3"/>
      <c r="C277" s="3"/>
      <c r="D277" s="3"/>
    </row>
    <row r="278" spans="1:4" ht="18">
      <c r="A278" s="5" t="s">
        <v>1</v>
      </c>
      <c r="B278" s="5" t="s">
        <v>2</v>
      </c>
      <c r="C278" s="5" t="s">
        <v>3</v>
      </c>
      <c r="D278" s="5" t="s">
        <v>4</v>
      </c>
    </row>
    <row r="279" spans="1:4" ht="12.75">
      <c r="A279" s="12" t="s">
        <v>65</v>
      </c>
      <c r="B279" s="16"/>
      <c r="C279" s="16"/>
      <c r="D279" s="13">
        <v>987.02</v>
      </c>
    </row>
    <row r="280" spans="1:4" ht="12.75">
      <c r="A280" s="12" t="s">
        <v>9</v>
      </c>
      <c r="B280" s="16" t="s">
        <v>10</v>
      </c>
      <c r="C280" s="16">
        <f>97.6</f>
        <v>97.6</v>
      </c>
      <c r="D280" s="13">
        <v>11077.6</v>
      </c>
    </row>
    <row r="281" spans="1:4" ht="12.75">
      <c r="A281" s="33" t="s">
        <v>73</v>
      </c>
      <c r="B281" s="34" t="s">
        <v>71</v>
      </c>
      <c r="C281" s="34">
        <v>47.5</v>
      </c>
      <c r="D281" s="36">
        <v>1870</v>
      </c>
    </row>
    <row r="282" spans="1:4" ht="15.75" customHeight="1">
      <c r="A282" s="7" t="s">
        <v>7</v>
      </c>
      <c r="B282" s="7"/>
      <c r="C282" s="7"/>
      <c r="D282" s="8">
        <f>SUM(D279:D281)</f>
        <v>13934.62</v>
      </c>
    </row>
    <row r="283" spans="1:4" ht="15.75">
      <c r="A283" s="3" t="s">
        <v>11</v>
      </c>
      <c r="B283" s="3"/>
      <c r="C283" s="3"/>
      <c r="D283" s="3"/>
    </row>
    <row r="284" spans="1:4" ht="18">
      <c r="A284" s="5" t="s">
        <v>1</v>
      </c>
      <c r="B284" s="5" t="s">
        <v>2</v>
      </c>
      <c r="C284" s="5" t="s">
        <v>3</v>
      </c>
      <c r="D284" s="5" t="s">
        <v>4</v>
      </c>
    </row>
    <row r="285" spans="1:4" ht="12.75">
      <c r="A285" s="12" t="s">
        <v>9</v>
      </c>
      <c r="B285" s="16" t="s">
        <v>10</v>
      </c>
      <c r="C285" s="16">
        <f>144+19</f>
        <v>163</v>
      </c>
      <c r="D285" s="1">
        <v>20774.61</v>
      </c>
    </row>
    <row r="286" spans="1:4" ht="12.75">
      <c r="A286" s="12" t="s">
        <v>9</v>
      </c>
      <c r="B286" s="16" t="s">
        <v>10</v>
      </c>
      <c r="C286" s="16">
        <v>51.5</v>
      </c>
      <c r="D286" s="2">
        <v>6471.48</v>
      </c>
    </row>
    <row r="287" spans="1:4" ht="12.75">
      <c r="A287" s="12" t="s">
        <v>65</v>
      </c>
      <c r="B287" s="34"/>
      <c r="C287" s="34"/>
      <c r="D287" s="2">
        <v>684.38</v>
      </c>
    </row>
    <row r="288" spans="1:4" ht="12.75">
      <c r="A288" s="12" t="s">
        <v>75</v>
      </c>
      <c r="B288" s="34" t="s">
        <v>95</v>
      </c>
      <c r="C288" s="34">
        <v>1</v>
      </c>
      <c r="D288" s="2">
        <v>43955.73</v>
      </c>
    </row>
    <row r="289" spans="1:4" ht="12.75">
      <c r="A289" s="17" t="s">
        <v>115</v>
      </c>
      <c r="B289" s="18" t="s">
        <v>13</v>
      </c>
      <c r="C289" s="43">
        <v>1</v>
      </c>
      <c r="D289" s="2">
        <v>2319</v>
      </c>
    </row>
    <row r="290" spans="1:4" ht="12.75">
      <c r="A290" s="17" t="s">
        <v>12</v>
      </c>
      <c r="B290" s="18" t="s">
        <v>13</v>
      </c>
      <c r="C290" s="18">
        <v>4</v>
      </c>
      <c r="D290" s="2">
        <v>1080</v>
      </c>
    </row>
    <row r="291" spans="1:4" ht="12.75">
      <c r="A291" s="17" t="s">
        <v>70</v>
      </c>
      <c r="B291" s="18" t="s">
        <v>71</v>
      </c>
      <c r="C291" s="18">
        <v>32.05</v>
      </c>
      <c r="D291" s="22">
        <v>15500</v>
      </c>
    </row>
    <row r="292" spans="1:4" ht="12.75">
      <c r="A292" s="7" t="s">
        <v>7</v>
      </c>
      <c r="B292" s="7"/>
      <c r="C292" s="7"/>
      <c r="D292" s="8">
        <f>SUM(D285:D291)</f>
        <v>90785.20000000001</v>
      </c>
    </row>
    <row r="294" spans="1:4" ht="15.75">
      <c r="A294" s="3" t="s">
        <v>154</v>
      </c>
      <c r="B294" s="3"/>
      <c r="C294" s="3"/>
      <c r="D294" s="3"/>
    </row>
    <row r="295" spans="1:4" ht="18">
      <c r="A295" s="5" t="s">
        <v>1</v>
      </c>
      <c r="B295" s="5" t="s">
        <v>2</v>
      </c>
      <c r="C295" s="5" t="s">
        <v>3</v>
      </c>
      <c r="D295" s="5" t="s">
        <v>4</v>
      </c>
    </row>
    <row r="296" spans="1:4" ht="12.75">
      <c r="A296" s="1" t="s">
        <v>155</v>
      </c>
      <c r="B296" s="70" t="s">
        <v>67</v>
      </c>
      <c r="C296" s="1">
        <v>0.03</v>
      </c>
      <c r="D296" s="2">
        <v>1468.42</v>
      </c>
    </row>
    <row r="297" spans="1:4" ht="12.75">
      <c r="A297" s="66" t="s">
        <v>14</v>
      </c>
      <c r="B297" s="70"/>
      <c r="C297" s="1"/>
      <c r="D297" s="2">
        <v>17237.12</v>
      </c>
    </row>
    <row r="298" spans="1:4" ht="12.75">
      <c r="A298" s="66" t="s">
        <v>73</v>
      </c>
      <c r="B298" s="70"/>
      <c r="C298" s="1"/>
      <c r="D298" s="2">
        <v>159.29</v>
      </c>
    </row>
    <row r="299" spans="1:4" ht="12.75">
      <c r="A299" s="7" t="s">
        <v>7</v>
      </c>
      <c r="B299" s="7"/>
      <c r="C299" s="7"/>
      <c r="D299" s="8">
        <f>SUM(D296:D297)</f>
        <v>18705.54</v>
      </c>
    </row>
    <row r="300" spans="1:4" ht="12.75">
      <c r="A300" s="9" t="s">
        <v>15</v>
      </c>
      <c r="B300" s="9"/>
      <c r="C300" s="9"/>
      <c r="D300" s="10">
        <f>D282+D292+D299</f>
        <v>123425.36000000002</v>
      </c>
    </row>
    <row r="302" spans="1:4" ht="18">
      <c r="A302" s="11" t="s">
        <v>39</v>
      </c>
      <c r="B302" s="11"/>
      <c r="C302" s="11"/>
      <c r="D302" s="11"/>
    </row>
    <row r="304" spans="1:4" ht="15.75">
      <c r="A304" s="3" t="s">
        <v>0</v>
      </c>
      <c r="B304" s="3"/>
      <c r="C304" s="3"/>
      <c r="D304" s="3"/>
    </row>
    <row r="305" spans="1:4" ht="18">
      <c r="A305" s="5" t="s">
        <v>1</v>
      </c>
      <c r="B305" s="5" t="s">
        <v>2</v>
      </c>
      <c r="C305" s="5" t="s">
        <v>3</v>
      </c>
      <c r="D305" s="5" t="s">
        <v>4</v>
      </c>
    </row>
    <row r="306" spans="1:4" ht="12.75">
      <c r="A306" s="7" t="s">
        <v>7</v>
      </c>
      <c r="B306" s="7"/>
      <c r="C306" s="7"/>
      <c r="D306" s="8">
        <v>0</v>
      </c>
    </row>
    <row r="307" spans="1:4" ht="15.75">
      <c r="A307" s="3" t="s">
        <v>8</v>
      </c>
      <c r="B307" s="3"/>
      <c r="C307" s="3"/>
      <c r="D307" s="3"/>
    </row>
    <row r="308" spans="1:4" ht="18">
      <c r="A308" s="5" t="s">
        <v>1</v>
      </c>
      <c r="B308" s="5" t="s">
        <v>2</v>
      </c>
      <c r="C308" s="5" t="s">
        <v>3</v>
      </c>
      <c r="D308" s="5" t="s">
        <v>4</v>
      </c>
    </row>
    <row r="309" spans="1:4" ht="12.75">
      <c r="A309" s="12" t="s">
        <v>65</v>
      </c>
      <c r="B309" s="16"/>
      <c r="C309" s="16"/>
      <c r="D309" s="13">
        <v>684.39</v>
      </c>
    </row>
    <row r="310" spans="1:4" ht="12.75">
      <c r="A310" s="19" t="s">
        <v>5</v>
      </c>
      <c r="B310" s="16" t="s">
        <v>69</v>
      </c>
      <c r="C310" s="16">
        <v>0.687</v>
      </c>
      <c r="D310" s="13">
        <v>6697</v>
      </c>
    </row>
    <row r="311" spans="1:4" ht="12.75">
      <c r="A311" s="7" t="s">
        <v>7</v>
      </c>
      <c r="B311" s="7"/>
      <c r="C311" s="7"/>
      <c r="D311" s="8">
        <f>SUM(D309:D310)</f>
        <v>7381.39</v>
      </c>
    </row>
    <row r="312" spans="1:4" ht="15.75">
      <c r="A312" s="3" t="s">
        <v>11</v>
      </c>
      <c r="B312" s="3"/>
      <c r="C312" s="3"/>
      <c r="D312" s="3"/>
    </row>
    <row r="313" spans="1:4" ht="18">
      <c r="A313" s="5" t="s">
        <v>1</v>
      </c>
      <c r="B313" s="5" t="s">
        <v>2</v>
      </c>
      <c r="C313" s="5" t="s">
        <v>3</v>
      </c>
      <c r="D313" s="5" t="s">
        <v>4</v>
      </c>
    </row>
    <row r="314" spans="1:4" ht="12.75">
      <c r="A314" s="12" t="s">
        <v>65</v>
      </c>
      <c r="B314" s="16"/>
      <c r="C314" s="16"/>
      <c r="D314" s="1">
        <v>684.38</v>
      </c>
    </row>
    <row r="315" spans="1:4" ht="12.75">
      <c r="A315" s="12" t="s">
        <v>90</v>
      </c>
      <c r="B315" s="16" t="s">
        <v>69</v>
      </c>
      <c r="C315" s="16">
        <v>0.32</v>
      </c>
      <c r="D315" s="2">
        <v>14083.22</v>
      </c>
    </row>
    <row r="316" spans="1:4" ht="12.75">
      <c r="A316" s="12" t="s">
        <v>116</v>
      </c>
      <c r="B316" s="16" t="s">
        <v>67</v>
      </c>
      <c r="C316" s="16">
        <f>1.573+0.71</f>
        <v>2.283</v>
      </c>
      <c r="D316" s="2">
        <v>118721.72</v>
      </c>
    </row>
    <row r="317" spans="1:4" ht="12.75">
      <c r="A317" s="12" t="s">
        <v>117</v>
      </c>
      <c r="B317" s="16" t="s">
        <v>69</v>
      </c>
      <c r="C317" s="16">
        <v>0.035</v>
      </c>
      <c r="D317" s="2">
        <v>2955.16</v>
      </c>
    </row>
    <row r="318" spans="1:4" ht="12.75">
      <c r="A318" s="17" t="s">
        <v>12</v>
      </c>
      <c r="B318" s="18" t="s">
        <v>13</v>
      </c>
      <c r="C318" s="18">
        <v>2</v>
      </c>
      <c r="D318" s="2">
        <v>540</v>
      </c>
    </row>
    <row r="319" spans="1:4" ht="12.75">
      <c r="A319" s="78" t="s">
        <v>5</v>
      </c>
      <c r="B319" s="79" t="s">
        <v>69</v>
      </c>
      <c r="C319" s="47">
        <v>0.635</v>
      </c>
      <c r="D319" s="2">
        <v>6826.23</v>
      </c>
    </row>
    <row r="320" spans="1:4" ht="12.75">
      <c r="A320" s="7" t="s">
        <v>7</v>
      </c>
      <c r="B320" s="7"/>
      <c r="C320" s="7"/>
      <c r="D320" s="8">
        <f>SUM(D314:D319)</f>
        <v>143810.71000000002</v>
      </c>
    </row>
    <row r="321" spans="1:4" ht="15.75">
      <c r="A321" s="3" t="s">
        <v>162</v>
      </c>
      <c r="B321" s="3"/>
      <c r="C321" s="3"/>
      <c r="D321" s="3"/>
    </row>
    <row r="322" spans="1:4" ht="18">
      <c r="A322" s="5" t="s">
        <v>1</v>
      </c>
      <c r="B322" s="5" t="s">
        <v>2</v>
      </c>
      <c r="C322" s="5" t="s">
        <v>3</v>
      </c>
      <c r="D322" s="5" t="s">
        <v>4</v>
      </c>
    </row>
    <row r="323" spans="1:4" ht="12.75">
      <c r="A323" s="72" t="s">
        <v>168</v>
      </c>
      <c r="B323" s="73" t="s">
        <v>69</v>
      </c>
      <c r="C323" s="73">
        <v>0.018</v>
      </c>
      <c r="D323" s="2">
        <v>156.48</v>
      </c>
    </row>
    <row r="324" spans="1:4" ht="12.75">
      <c r="A324" s="72" t="s">
        <v>169</v>
      </c>
      <c r="B324" s="73" t="s">
        <v>13</v>
      </c>
      <c r="C324" s="73">
        <v>1</v>
      </c>
      <c r="D324" s="2">
        <v>1514.25</v>
      </c>
    </row>
    <row r="325" spans="1:4" ht="12.75">
      <c r="A325" s="72" t="s">
        <v>73</v>
      </c>
      <c r="B325" s="73"/>
      <c r="C325" s="73"/>
      <c r="D325" s="2">
        <v>159.29</v>
      </c>
    </row>
    <row r="326" spans="1:4" ht="12.75">
      <c r="A326" s="7" t="s">
        <v>7</v>
      </c>
      <c r="B326" s="7"/>
      <c r="C326" s="7"/>
      <c r="D326" s="8">
        <f>SUM(D323:D324)</f>
        <v>1670.73</v>
      </c>
    </row>
    <row r="327" spans="1:4" s="9" customFormat="1" ht="12.75">
      <c r="A327" s="9" t="s">
        <v>15</v>
      </c>
      <c r="D327" s="10">
        <f>D311+D320+D326</f>
        <v>152862.83000000005</v>
      </c>
    </row>
    <row r="329" spans="1:4" ht="18">
      <c r="A329" s="11" t="s">
        <v>40</v>
      </c>
      <c r="B329" s="11"/>
      <c r="C329" s="11"/>
      <c r="D329" s="11"/>
    </row>
    <row r="331" spans="1:4" ht="15.75">
      <c r="A331" s="3" t="s">
        <v>0</v>
      </c>
      <c r="B331" s="3"/>
      <c r="C331" s="3"/>
      <c r="D331" s="3"/>
    </row>
    <row r="332" spans="1:4" ht="18">
      <c r="A332" s="5" t="s">
        <v>1</v>
      </c>
      <c r="B332" s="5" t="s">
        <v>2</v>
      </c>
      <c r="C332" s="5" t="s">
        <v>3</v>
      </c>
      <c r="D332" s="5" t="s">
        <v>4</v>
      </c>
    </row>
    <row r="333" spans="1:4" ht="12.75" customHeight="1">
      <c r="A333" s="7" t="s">
        <v>7</v>
      </c>
      <c r="B333" s="7"/>
      <c r="C333" s="7"/>
      <c r="D333" s="8">
        <v>0</v>
      </c>
    </row>
    <row r="334" spans="1:4" ht="15.75">
      <c r="A334" s="3" t="s">
        <v>8</v>
      </c>
      <c r="B334" s="3"/>
      <c r="C334" s="3"/>
      <c r="D334" s="3"/>
    </row>
    <row r="335" spans="1:4" ht="18">
      <c r="A335" s="5" t="s">
        <v>1</v>
      </c>
      <c r="B335" s="5" t="s">
        <v>2</v>
      </c>
      <c r="C335" s="5" t="s">
        <v>3</v>
      </c>
      <c r="D335" s="5" t="s">
        <v>4</v>
      </c>
    </row>
    <row r="336" spans="1:4" ht="12.75">
      <c r="A336" s="12" t="s">
        <v>65</v>
      </c>
      <c r="B336" s="16"/>
      <c r="C336" s="16"/>
      <c r="D336" s="13">
        <v>987.02</v>
      </c>
    </row>
    <row r="337" spans="1:4" ht="12.75">
      <c r="A337" s="12" t="s">
        <v>9</v>
      </c>
      <c r="B337" s="16" t="s">
        <v>10</v>
      </c>
      <c r="C337" s="16">
        <f>102.4</f>
        <v>102.4</v>
      </c>
      <c r="D337" s="13">
        <v>11622.4</v>
      </c>
    </row>
    <row r="338" spans="1:4" ht="12.75">
      <c r="A338" s="19" t="s">
        <v>5</v>
      </c>
      <c r="B338" s="16" t="s">
        <v>69</v>
      </c>
      <c r="C338" s="16">
        <v>2.43</v>
      </c>
      <c r="D338" s="13">
        <v>23566</v>
      </c>
    </row>
    <row r="339" spans="1:4" ht="12.75">
      <c r="A339" s="7" t="s">
        <v>7</v>
      </c>
      <c r="B339" s="7"/>
      <c r="C339" s="7"/>
      <c r="D339" s="8">
        <f>SUM(D336:D338)</f>
        <v>36175.42</v>
      </c>
    </row>
    <row r="340" spans="1:4" ht="15.75">
      <c r="A340" s="3" t="s">
        <v>11</v>
      </c>
      <c r="B340" s="3"/>
      <c r="C340" s="3"/>
      <c r="D340" s="3"/>
    </row>
    <row r="341" spans="1:4" ht="18">
      <c r="A341" s="5" t="s">
        <v>1</v>
      </c>
      <c r="B341" s="5" t="s">
        <v>2</v>
      </c>
      <c r="C341" s="5" t="s">
        <v>3</v>
      </c>
      <c r="D341" s="5" t="s">
        <v>4</v>
      </c>
    </row>
    <row r="342" spans="1:4" ht="12.75">
      <c r="A342" s="12" t="s">
        <v>9</v>
      </c>
      <c r="B342" s="16" t="s">
        <v>10</v>
      </c>
      <c r="C342" s="16">
        <v>114</v>
      </c>
      <c r="D342" s="1">
        <v>14325.23</v>
      </c>
    </row>
    <row r="343" spans="1:4" ht="12.75">
      <c r="A343" s="12" t="s">
        <v>65</v>
      </c>
      <c r="B343" s="16"/>
      <c r="C343" s="16"/>
      <c r="D343" s="2">
        <v>684.38</v>
      </c>
    </row>
    <row r="344" spans="1:4" ht="12.75">
      <c r="A344" s="17" t="s">
        <v>12</v>
      </c>
      <c r="B344" s="18" t="s">
        <v>13</v>
      </c>
      <c r="C344" s="18">
        <v>4</v>
      </c>
      <c r="D344" s="2">
        <v>1080</v>
      </c>
    </row>
    <row r="345" spans="1:4" ht="12.75">
      <c r="A345" s="17" t="s">
        <v>70</v>
      </c>
      <c r="B345" s="18" t="s">
        <v>71</v>
      </c>
      <c r="C345" s="18">
        <v>16.44</v>
      </c>
      <c r="D345" s="2">
        <v>7452</v>
      </c>
    </row>
    <row r="346" spans="1:4" ht="12.75">
      <c r="A346" s="17" t="s">
        <v>72</v>
      </c>
      <c r="B346" s="18" t="s">
        <v>13</v>
      </c>
      <c r="C346" s="18">
        <v>1</v>
      </c>
      <c r="D346" s="2">
        <v>2618.4</v>
      </c>
    </row>
    <row r="347" spans="1:4" ht="12.75">
      <c r="A347" s="17" t="s">
        <v>87</v>
      </c>
      <c r="B347" s="18" t="s">
        <v>69</v>
      </c>
      <c r="C347" s="18">
        <v>1.1846</v>
      </c>
      <c r="D347" s="2">
        <v>71814.22</v>
      </c>
    </row>
    <row r="348" spans="1:4" ht="12.75">
      <c r="A348" s="7" t="s">
        <v>7</v>
      </c>
      <c r="B348" s="7"/>
      <c r="C348" s="7"/>
      <c r="D348" s="8">
        <f>SUM(D342:D347)</f>
        <v>97974.23000000001</v>
      </c>
    </row>
    <row r="349" spans="1:4" ht="15.75">
      <c r="A349" s="3" t="s">
        <v>162</v>
      </c>
      <c r="B349" s="3"/>
      <c r="C349" s="3"/>
      <c r="D349" s="3"/>
    </row>
    <row r="350" spans="1:4" ht="18">
      <c r="A350" s="5" t="s">
        <v>1</v>
      </c>
      <c r="B350" s="5" t="s">
        <v>2</v>
      </c>
      <c r="C350" s="5" t="s">
        <v>3</v>
      </c>
      <c r="D350" s="5" t="s">
        <v>4</v>
      </c>
    </row>
    <row r="351" spans="1:4" ht="12.75">
      <c r="A351" s="72" t="s">
        <v>168</v>
      </c>
      <c r="B351" s="73" t="s">
        <v>69</v>
      </c>
      <c r="C351" s="73">
        <v>0.018</v>
      </c>
      <c r="D351" s="2">
        <v>156.48</v>
      </c>
    </row>
    <row r="352" spans="1:4" ht="12.75">
      <c r="A352" s="72" t="s">
        <v>169</v>
      </c>
      <c r="B352" s="73"/>
      <c r="C352" s="73"/>
      <c r="D352" s="2">
        <v>1514.25</v>
      </c>
    </row>
    <row r="353" spans="1:4" ht="12.75">
      <c r="A353" s="72" t="s">
        <v>74</v>
      </c>
      <c r="B353" s="73" t="s">
        <v>13</v>
      </c>
      <c r="C353" s="73">
        <v>1</v>
      </c>
      <c r="D353" s="2">
        <v>2667.85</v>
      </c>
    </row>
    <row r="354" spans="1:4" ht="12.75">
      <c r="A354" s="7" t="s">
        <v>7</v>
      </c>
      <c r="B354" s="7"/>
      <c r="C354" s="7"/>
      <c r="D354" s="8">
        <f>SUM(D351:D353)</f>
        <v>4338.58</v>
      </c>
    </row>
    <row r="355" spans="1:4" s="9" customFormat="1" ht="12.75">
      <c r="A355" s="9" t="s">
        <v>171</v>
      </c>
      <c r="D355" s="10">
        <f>D339+D348+D354</f>
        <v>138488.23</v>
      </c>
    </row>
    <row r="357" spans="1:4" ht="18">
      <c r="A357" s="11" t="s">
        <v>118</v>
      </c>
      <c r="B357" s="11"/>
      <c r="C357" s="11"/>
      <c r="D357" s="11"/>
    </row>
    <row r="359" spans="1:4" ht="15.75">
      <c r="A359" s="3" t="s">
        <v>0</v>
      </c>
      <c r="B359" s="3"/>
      <c r="C359" s="3"/>
      <c r="D359" s="3"/>
    </row>
    <row r="360" spans="1:4" ht="23.25" customHeight="1">
      <c r="A360" s="5" t="s">
        <v>1</v>
      </c>
      <c r="B360" s="5" t="s">
        <v>2</v>
      </c>
      <c r="C360" s="5" t="s">
        <v>3</v>
      </c>
      <c r="D360" s="5" t="s">
        <v>4</v>
      </c>
    </row>
    <row r="361" spans="1:4" ht="12.75">
      <c r="A361" s="12" t="s">
        <v>5</v>
      </c>
      <c r="B361" s="16" t="s">
        <v>69</v>
      </c>
      <c r="C361" s="16">
        <v>1.2</v>
      </c>
      <c r="D361" s="44">
        <v>11884</v>
      </c>
    </row>
    <row r="362" spans="1:4" ht="12.75">
      <c r="A362" s="7" t="s">
        <v>7</v>
      </c>
      <c r="B362" s="7"/>
      <c r="C362" s="7"/>
      <c r="D362" s="8">
        <f>SUM(D361)</f>
        <v>11884</v>
      </c>
    </row>
    <row r="363" spans="1:4" ht="15.75">
      <c r="A363" s="3" t="s">
        <v>8</v>
      </c>
      <c r="B363" s="3"/>
      <c r="C363" s="3"/>
      <c r="D363" s="3"/>
    </row>
    <row r="364" spans="1:4" ht="18">
      <c r="A364" s="5" t="s">
        <v>1</v>
      </c>
      <c r="B364" s="5" t="s">
        <v>2</v>
      </c>
      <c r="C364" s="5" t="s">
        <v>3</v>
      </c>
      <c r="D364" s="5" t="s">
        <v>4</v>
      </c>
    </row>
    <row r="365" spans="1:4" ht="12.75">
      <c r="A365" s="12" t="s">
        <v>65</v>
      </c>
      <c r="B365" s="1"/>
      <c r="C365" s="1"/>
      <c r="D365" s="13">
        <v>302.63</v>
      </c>
    </row>
    <row r="366" spans="1:4" ht="12.75">
      <c r="A366" s="7" t="s">
        <v>7</v>
      </c>
      <c r="B366" s="7"/>
      <c r="C366" s="7"/>
      <c r="D366" s="8">
        <f>SUM(D365)</f>
        <v>302.63</v>
      </c>
    </row>
    <row r="367" spans="1:4" ht="15.75">
      <c r="A367" s="3" t="s">
        <v>11</v>
      </c>
      <c r="B367" s="3"/>
      <c r="C367" s="3"/>
      <c r="D367" s="3"/>
    </row>
    <row r="368" spans="1:4" ht="18">
      <c r="A368" s="5" t="s">
        <v>1</v>
      </c>
      <c r="B368" s="5" t="s">
        <v>2</v>
      </c>
      <c r="C368" s="5" t="s">
        <v>3</v>
      </c>
      <c r="D368" s="5" t="s">
        <v>4</v>
      </c>
    </row>
    <row r="369" spans="1:4" ht="12.75">
      <c r="A369" s="12" t="s">
        <v>65</v>
      </c>
      <c r="B369" s="16"/>
      <c r="C369" s="16"/>
      <c r="D369" s="1">
        <v>684.38</v>
      </c>
    </row>
    <row r="370" spans="1:4" ht="12.75">
      <c r="A370" s="12" t="s">
        <v>75</v>
      </c>
      <c r="B370" s="16" t="s">
        <v>95</v>
      </c>
      <c r="C370" s="16">
        <v>1</v>
      </c>
      <c r="D370" s="2">
        <v>47186.88</v>
      </c>
    </row>
    <row r="371" spans="1:4" ht="12.75" customHeight="1">
      <c r="A371" s="12" t="s">
        <v>9</v>
      </c>
      <c r="B371" s="16" t="s">
        <v>10</v>
      </c>
      <c r="C371" s="16">
        <v>86</v>
      </c>
      <c r="D371" s="2">
        <v>12128.58</v>
      </c>
    </row>
    <row r="372" spans="1:4" ht="12.75" customHeight="1">
      <c r="A372" s="17" t="s">
        <v>12</v>
      </c>
      <c r="B372" s="18" t="s">
        <v>13</v>
      </c>
      <c r="C372" s="18">
        <v>4</v>
      </c>
      <c r="D372" s="2">
        <v>1080</v>
      </c>
    </row>
    <row r="373" spans="1:4" ht="12.75" customHeight="1">
      <c r="A373" s="12" t="s">
        <v>72</v>
      </c>
      <c r="B373" s="16" t="s">
        <v>13</v>
      </c>
      <c r="C373" s="18">
        <v>2</v>
      </c>
      <c r="D373" s="2">
        <v>3785.63</v>
      </c>
    </row>
    <row r="374" spans="1:4" ht="12.75" customHeight="1">
      <c r="A374" s="17" t="s">
        <v>70</v>
      </c>
      <c r="B374" s="18" t="s">
        <v>71</v>
      </c>
      <c r="C374" s="18">
        <v>37.47</v>
      </c>
      <c r="D374" s="2">
        <v>15594</v>
      </c>
    </row>
    <row r="375" spans="1:4" ht="12.75" customHeight="1">
      <c r="A375" s="17" t="s">
        <v>73</v>
      </c>
      <c r="B375" s="18"/>
      <c r="C375" s="18"/>
      <c r="D375" s="22">
        <v>226.365</v>
      </c>
    </row>
    <row r="376" spans="1:4" ht="12.75" customHeight="1">
      <c r="A376" s="7" t="s">
        <v>7</v>
      </c>
      <c r="B376" s="7"/>
      <c r="C376" s="7"/>
      <c r="D376" s="8">
        <f>SUM(D369:D375)</f>
        <v>80685.835</v>
      </c>
    </row>
    <row r="377" spans="1:4" ht="15.75">
      <c r="A377" s="3" t="s">
        <v>162</v>
      </c>
      <c r="B377" s="3"/>
      <c r="C377" s="3"/>
      <c r="D377" s="3"/>
    </row>
    <row r="378" spans="1:4" ht="18">
      <c r="A378" s="5" t="s">
        <v>1</v>
      </c>
      <c r="B378" s="5" t="s">
        <v>2</v>
      </c>
      <c r="C378" s="5" t="s">
        <v>3</v>
      </c>
      <c r="D378" s="5" t="s">
        <v>4</v>
      </c>
    </row>
    <row r="379" spans="1:4" ht="12.75">
      <c r="A379" s="72" t="s">
        <v>178</v>
      </c>
      <c r="B379" s="73"/>
      <c r="C379" s="73"/>
      <c r="D379" s="2">
        <v>1231.92</v>
      </c>
    </row>
    <row r="380" spans="1:4" ht="12.75">
      <c r="A380" s="72" t="s">
        <v>196</v>
      </c>
      <c r="B380" s="73"/>
      <c r="C380" s="73"/>
      <c r="D380" s="2">
        <v>2208.71</v>
      </c>
    </row>
    <row r="381" spans="1:4" ht="12.75">
      <c r="A381" s="72" t="s">
        <v>73</v>
      </c>
      <c r="B381" s="73"/>
      <c r="C381" s="73"/>
      <c r="D381" s="2">
        <v>159.29</v>
      </c>
    </row>
    <row r="382" spans="1:4" ht="12.75">
      <c r="A382" s="7" t="s">
        <v>7</v>
      </c>
      <c r="B382" s="7"/>
      <c r="C382" s="7"/>
      <c r="D382" s="8">
        <f>SUM(D379:D380)</f>
        <v>3440.63</v>
      </c>
    </row>
    <row r="383" spans="1:4" ht="12.75">
      <c r="A383" s="9" t="s">
        <v>15</v>
      </c>
      <c r="B383" s="9"/>
      <c r="C383" s="9"/>
      <c r="D383" s="10">
        <f>D362+D366+D376+D382</f>
        <v>96313.09500000002</v>
      </c>
    </row>
    <row r="385" spans="1:4" ht="18">
      <c r="A385" s="11" t="s">
        <v>167</v>
      </c>
      <c r="B385" s="11"/>
      <c r="C385" s="11"/>
      <c r="D385" s="11"/>
    </row>
    <row r="387" spans="1:4" ht="15.75">
      <c r="A387" s="3" t="s">
        <v>0</v>
      </c>
      <c r="B387" s="3"/>
      <c r="C387" s="3"/>
      <c r="D387" s="3"/>
    </row>
    <row r="388" spans="1:4" ht="23.25" customHeight="1">
      <c r="A388" s="5" t="s">
        <v>1</v>
      </c>
      <c r="B388" s="5" t="s">
        <v>2</v>
      </c>
      <c r="C388" s="5" t="s">
        <v>3</v>
      </c>
      <c r="D388" s="5" t="s">
        <v>4</v>
      </c>
    </row>
    <row r="389" spans="1:4" ht="14.25" customHeight="1">
      <c r="A389" s="33" t="s">
        <v>5</v>
      </c>
      <c r="B389" s="34" t="s">
        <v>69</v>
      </c>
      <c r="C389" s="34">
        <v>0.98</v>
      </c>
      <c r="D389" s="71">
        <v>9992</v>
      </c>
    </row>
    <row r="390" spans="1:4" ht="14.25" customHeight="1">
      <c r="A390" s="33" t="s">
        <v>75</v>
      </c>
      <c r="B390" s="34" t="s">
        <v>95</v>
      </c>
      <c r="C390" s="34">
        <v>1</v>
      </c>
      <c r="D390" s="71">
        <v>50015</v>
      </c>
    </row>
    <row r="391" spans="1:7" ht="14.25" customHeight="1">
      <c r="A391" s="7" t="s">
        <v>7</v>
      </c>
      <c r="B391" s="7"/>
      <c r="C391" s="7"/>
      <c r="D391" s="8">
        <f>SUM(D389:D390)</f>
        <v>60007</v>
      </c>
      <c r="G391" s="62"/>
    </row>
    <row r="392" spans="1:7" ht="15.75">
      <c r="A392" s="3" t="s">
        <v>8</v>
      </c>
      <c r="B392" s="3"/>
      <c r="C392" s="3"/>
      <c r="D392" s="3"/>
      <c r="G392" s="62"/>
    </row>
    <row r="393" spans="1:7" ht="18">
      <c r="A393" s="5" t="s">
        <v>1</v>
      </c>
      <c r="B393" s="5" t="s">
        <v>2</v>
      </c>
      <c r="C393" s="5" t="s">
        <v>3</v>
      </c>
      <c r="D393" s="5" t="s">
        <v>4</v>
      </c>
      <c r="G393" s="74"/>
    </row>
    <row r="394" spans="1:7" ht="12.75">
      <c r="A394" s="33" t="s">
        <v>65</v>
      </c>
      <c r="B394" s="34"/>
      <c r="C394" s="34"/>
      <c r="D394" s="75">
        <v>987.02</v>
      </c>
      <c r="G394" s="74"/>
    </row>
    <row r="395" spans="1:7" ht="12.75">
      <c r="A395" s="12" t="s">
        <v>9</v>
      </c>
      <c r="B395" s="16" t="s">
        <v>10</v>
      </c>
      <c r="C395" s="34">
        <v>168</v>
      </c>
      <c r="D395" s="75">
        <v>23290.2</v>
      </c>
      <c r="G395" s="74"/>
    </row>
    <row r="396" spans="1:7" ht="12.75">
      <c r="A396" s="7" t="s">
        <v>7</v>
      </c>
      <c r="B396" s="7"/>
      <c r="C396" s="7"/>
      <c r="D396" s="8">
        <f>SUM(D394:D395)</f>
        <v>24277.22</v>
      </c>
      <c r="G396" s="76"/>
    </row>
    <row r="397" spans="1:7" ht="15.75">
      <c r="A397" s="3" t="s">
        <v>11</v>
      </c>
      <c r="B397" s="3"/>
      <c r="C397" s="3"/>
      <c r="D397" s="3"/>
      <c r="G397" s="62"/>
    </row>
    <row r="398" spans="1:7" ht="18">
      <c r="A398" s="5" t="s">
        <v>1</v>
      </c>
      <c r="B398" s="5" t="s">
        <v>2</v>
      </c>
      <c r="C398" s="5" t="s">
        <v>3</v>
      </c>
      <c r="D398" s="5" t="s">
        <v>4</v>
      </c>
      <c r="G398" s="62"/>
    </row>
    <row r="399" spans="1:7" ht="12.75">
      <c r="A399" s="33" t="s">
        <v>68</v>
      </c>
      <c r="B399" s="34" t="s">
        <v>13</v>
      </c>
      <c r="C399" s="34">
        <v>8</v>
      </c>
      <c r="D399" s="75">
        <v>15856.25</v>
      </c>
      <c r="G399" s="74"/>
    </row>
    <row r="400" spans="1:7" ht="12.75">
      <c r="A400" s="33" t="s">
        <v>5</v>
      </c>
      <c r="B400" s="34" t="s">
        <v>69</v>
      </c>
      <c r="C400" s="34">
        <v>1.35</v>
      </c>
      <c r="D400" s="75">
        <v>13851</v>
      </c>
      <c r="G400" s="74"/>
    </row>
    <row r="401" spans="1:7" ht="12.75">
      <c r="A401" s="17" t="s">
        <v>12</v>
      </c>
      <c r="B401" s="18" t="s">
        <v>13</v>
      </c>
      <c r="C401" s="18">
        <v>4</v>
      </c>
      <c r="D401" s="75">
        <v>1080</v>
      </c>
      <c r="G401" s="74"/>
    </row>
    <row r="402" spans="1:4" ht="12.75">
      <c r="A402" s="7" t="s">
        <v>7</v>
      </c>
      <c r="B402" s="7"/>
      <c r="C402" s="7"/>
      <c r="D402" s="8">
        <f>SUM(D399:D401)</f>
        <v>30787.25</v>
      </c>
    </row>
    <row r="403" spans="1:4" ht="15.75">
      <c r="A403" s="3" t="s">
        <v>162</v>
      </c>
      <c r="B403" s="3"/>
      <c r="C403" s="3"/>
      <c r="D403" s="3"/>
    </row>
    <row r="404" spans="1:4" ht="18">
      <c r="A404" s="5" t="s">
        <v>1</v>
      </c>
      <c r="B404" s="5" t="s">
        <v>2</v>
      </c>
      <c r="C404" s="5" t="s">
        <v>3</v>
      </c>
      <c r="D404" s="5" t="s">
        <v>4</v>
      </c>
    </row>
    <row r="405" spans="1:4" ht="12.75">
      <c r="A405" s="46" t="s">
        <v>168</v>
      </c>
      <c r="B405" s="47" t="s">
        <v>69</v>
      </c>
      <c r="C405" s="47">
        <v>0.018</v>
      </c>
      <c r="D405" s="2">
        <v>156.48</v>
      </c>
    </row>
    <row r="406" spans="1:4" ht="12.75">
      <c r="A406" s="72" t="s">
        <v>161</v>
      </c>
      <c r="B406" s="73"/>
      <c r="C406" s="73"/>
      <c r="D406" s="2">
        <v>42116.14</v>
      </c>
    </row>
    <row r="407" spans="1:4" ht="12.75">
      <c r="A407" s="72" t="s">
        <v>169</v>
      </c>
      <c r="B407" s="73" t="s">
        <v>13</v>
      </c>
      <c r="C407" s="73">
        <v>1</v>
      </c>
      <c r="D407" s="2">
        <v>1514.25</v>
      </c>
    </row>
    <row r="408" spans="1:4" ht="12.75">
      <c r="A408" s="72" t="s">
        <v>130</v>
      </c>
      <c r="B408" s="73" t="s">
        <v>67</v>
      </c>
      <c r="C408" s="73">
        <v>2.155</v>
      </c>
      <c r="D408" s="2">
        <v>112234.84</v>
      </c>
    </row>
    <row r="409" spans="1:4" ht="12.75">
      <c r="A409" s="72" t="s">
        <v>209</v>
      </c>
      <c r="B409" s="73"/>
      <c r="C409" s="73"/>
      <c r="D409" s="2">
        <v>159.29</v>
      </c>
    </row>
    <row r="410" spans="1:4" ht="12.75">
      <c r="A410" s="7" t="s">
        <v>7</v>
      </c>
      <c r="B410" s="7"/>
      <c r="C410" s="7"/>
      <c r="D410" s="8">
        <f>SUM(D405:D409)</f>
        <v>156181</v>
      </c>
    </row>
    <row r="411" spans="1:4" ht="12.75">
      <c r="A411" s="9" t="s">
        <v>15</v>
      </c>
      <c r="B411" s="9"/>
      <c r="C411" s="9"/>
      <c r="D411" s="10">
        <f>D391+D396+D402+D410</f>
        <v>271252.47</v>
      </c>
    </row>
    <row r="414" spans="1:4" ht="18">
      <c r="A414" s="11" t="s">
        <v>41</v>
      </c>
      <c r="B414" s="11"/>
      <c r="C414" s="11"/>
      <c r="D414" s="11"/>
    </row>
    <row r="416" spans="1:4" ht="15.75">
      <c r="A416" s="3" t="s">
        <v>0</v>
      </c>
      <c r="B416" s="3"/>
      <c r="C416" s="3"/>
      <c r="D416" s="3"/>
    </row>
    <row r="417" spans="1:4" ht="18">
      <c r="A417" s="5" t="s">
        <v>1</v>
      </c>
      <c r="B417" s="5" t="s">
        <v>2</v>
      </c>
      <c r="C417" s="5" t="s">
        <v>3</v>
      </c>
      <c r="D417" s="5" t="s">
        <v>4</v>
      </c>
    </row>
    <row r="418" spans="1:4" ht="12.75">
      <c r="A418" s="19" t="s">
        <v>5</v>
      </c>
      <c r="B418" s="16" t="s">
        <v>69</v>
      </c>
      <c r="C418" s="16">
        <v>3</v>
      </c>
      <c r="D418" s="30">
        <v>33669</v>
      </c>
    </row>
    <row r="419" spans="1:4" ht="12.75">
      <c r="A419" s="7" t="s">
        <v>7</v>
      </c>
      <c r="B419" s="7"/>
      <c r="C419" s="7"/>
      <c r="D419" s="8">
        <f>SUM(D418)</f>
        <v>33669</v>
      </c>
    </row>
    <row r="420" spans="1:4" ht="15.75">
      <c r="A420" s="3" t="s">
        <v>8</v>
      </c>
      <c r="B420" s="3"/>
      <c r="C420" s="3"/>
      <c r="D420" s="3"/>
    </row>
    <row r="421" spans="1:4" ht="18">
      <c r="A421" s="5" t="s">
        <v>1</v>
      </c>
      <c r="B421" s="5" t="s">
        <v>2</v>
      </c>
      <c r="C421" s="5" t="s">
        <v>3</v>
      </c>
      <c r="D421" s="5" t="s">
        <v>4</v>
      </c>
    </row>
    <row r="422" spans="1:4" ht="12.75">
      <c r="A422" s="12" t="s">
        <v>79</v>
      </c>
      <c r="B422" s="16"/>
      <c r="C422" s="16"/>
      <c r="D422" s="2">
        <v>684.39</v>
      </c>
    </row>
    <row r="423" spans="1:4" ht="12.75">
      <c r="A423" s="12" t="s">
        <v>9</v>
      </c>
      <c r="B423" s="16" t="s">
        <v>10</v>
      </c>
      <c r="C423" s="16">
        <v>123.6</v>
      </c>
      <c r="D423" s="2">
        <v>14028.6</v>
      </c>
    </row>
    <row r="424" spans="1:4" ht="12.75">
      <c r="A424" s="7" t="s">
        <v>7</v>
      </c>
      <c r="B424" s="7"/>
      <c r="C424" s="7"/>
      <c r="D424" s="8">
        <f>SUM(D422:D423)</f>
        <v>14712.99</v>
      </c>
    </row>
    <row r="425" spans="1:4" ht="15.75">
      <c r="A425" s="3" t="s">
        <v>11</v>
      </c>
      <c r="B425" s="3"/>
      <c r="C425" s="3"/>
      <c r="D425" s="3"/>
    </row>
    <row r="426" spans="1:4" ht="18">
      <c r="A426" s="5" t="s">
        <v>1</v>
      </c>
      <c r="B426" s="5" t="s">
        <v>2</v>
      </c>
      <c r="C426" s="5" t="s">
        <v>3</v>
      </c>
      <c r="D426" s="5" t="s">
        <v>4</v>
      </c>
    </row>
    <row r="427" spans="1:4" ht="12.75">
      <c r="A427" s="12" t="s">
        <v>68</v>
      </c>
      <c r="B427" s="16" t="s">
        <v>13</v>
      </c>
      <c r="C427" s="16">
        <v>8</v>
      </c>
      <c r="D427" s="1">
        <v>15856.25</v>
      </c>
    </row>
    <row r="428" spans="1:4" ht="12.75">
      <c r="A428" s="19" t="s">
        <v>74</v>
      </c>
      <c r="B428" s="16" t="s">
        <v>13</v>
      </c>
      <c r="C428" s="16">
        <v>1</v>
      </c>
      <c r="D428" s="2">
        <v>719.49</v>
      </c>
    </row>
    <row r="429" spans="1:4" ht="12.75">
      <c r="A429" s="19" t="s">
        <v>5</v>
      </c>
      <c r="B429" s="16" t="s">
        <v>69</v>
      </c>
      <c r="C429" s="16">
        <f>0.84+0.32</f>
        <v>1.16</v>
      </c>
      <c r="D429" s="2">
        <v>11695.34</v>
      </c>
    </row>
    <row r="430" spans="1:4" ht="12.75">
      <c r="A430" s="17" t="s">
        <v>12</v>
      </c>
      <c r="B430" s="18" t="s">
        <v>13</v>
      </c>
      <c r="C430" s="18">
        <v>4</v>
      </c>
      <c r="D430" s="2">
        <v>1080</v>
      </c>
    </row>
    <row r="431" spans="1:4" ht="12.75">
      <c r="A431" s="17" t="s">
        <v>70</v>
      </c>
      <c r="B431" s="18" t="s">
        <v>71</v>
      </c>
      <c r="C431" s="18">
        <v>50.94</v>
      </c>
      <c r="D431" s="2">
        <v>22032</v>
      </c>
    </row>
    <row r="432" spans="1:4" ht="12.75">
      <c r="A432" s="12" t="s">
        <v>75</v>
      </c>
      <c r="B432" s="16" t="s">
        <v>95</v>
      </c>
      <c r="C432" s="26">
        <v>1</v>
      </c>
      <c r="D432" s="2">
        <v>57337.19</v>
      </c>
    </row>
    <row r="433" spans="1:4" ht="12.75">
      <c r="A433" s="12" t="s">
        <v>102</v>
      </c>
      <c r="B433" s="16" t="s">
        <v>101</v>
      </c>
      <c r="C433" s="26">
        <v>3</v>
      </c>
      <c r="D433" s="22">
        <v>4334.04</v>
      </c>
    </row>
    <row r="434" spans="1:4" ht="12.75">
      <c r="A434" s="12" t="s">
        <v>14</v>
      </c>
      <c r="B434" s="16"/>
      <c r="C434" s="26"/>
      <c r="D434" s="22">
        <v>7064.01</v>
      </c>
    </row>
    <row r="435" spans="1:4" ht="12.75">
      <c r="A435" s="7" t="s">
        <v>7</v>
      </c>
      <c r="B435" s="7"/>
      <c r="C435" s="27"/>
      <c r="D435" s="8">
        <f>SUM(D427:D434)</f>
        <v>120118.31999999999</v>
      </c>
    </row>
    <row r="436" spans="1:4" ht="15.75">
      <c r="A436" s="3" t="s">
        <v>162</v>
      </c>
      <c r="B436" s="3"/>
      <c r="C436" s="3"/>
      <c r="D436" s="3"/>
    </row>
    <row r="437" spans="1:4" ht="18">
      <c r="A437" s="5" t="s">
        <v>1</v>
      </c>
      <c r="B437" s="5" t="s">
        <v>2</v>
      </c>
      <c r="C437" s="5" t="s">
        <v>3</v>
      </c>
      <c r="D437" s="5" t="s">
        <v>4</v>
      </c>
    </row>
    <row r="438" spans="1:4" ht="12.75">
      <c r="A438" s="46" t="s">
        <v>14</v>
      </c>
      <c r="B438" s="47"/>
      <c r="C438" s="47"/>
      <c r="D438" s="2">
        <v>17099.83</v>
      </c>
    </row>
    <row r="439" spans="1:4" ht="12.75">
      <c r="A439" s="72" t="s">
        <v>73</v>
      </c>
      <c r="B439" s="73"/>
      <c r="C439" s="73"/>
      <c r="D439" s="2">
        <v>159.29</v>
      </c>
    </row>
    <row r="440" spans="1:4" ht="12.75">
      <c r="A440" s="72"/>
      <c r="B440" s="73"/>
      <c r="C440" s="73"/>
      <c r="D440" s="2"/>
    </row>
    <row r="441" spans="1:4" ht="12.75">
      <c r="A441" s="7" t="s">
        <v>7</v>
      </c>
      <c r="B441" s="7"/>
      <c r="C441" s="7"/>
      <c r="D441" s="8">
        <f>SUM(D438:D440)</f>
        <v>17259.120000000003</v>
      </c>
    </row>
    <row r="442" spans="1:4" ht="12.75">
      <c r="A442" s="9" t="s">
        <v>15</v>
      </c>
      <c r="B442" s="9"/>
      <c r="C442" s="9"/>
      <c r="D442" s="10">
        <f>D419+D424+D435+D441</f>
        <v>185759.43</v>
      </c>
    </row>
    <row r="443" spans="1:4" ht="12.75">
      <c r="A443" s="9"/>
      <c r="B443" s="9"/>
      <c r="C443" s="9"/>
      <c r="D443" s="10"/>
    </row>
    <row r="444" spans="1:4" ht="12.75">
      <c r="A444" s="9"/>
      <c r="B444" s="9"/>
      <c r="C444" s="9"/>
      <c r="D444" s="10"/>
    </row>
    <row r="445" spans="1:4" ht="18">
      <c r="A445" s="11" t="s">
        <v>42</v>
      </c>
      <c r="B445" s="11"/>
      <c r="C445" s="11"/>
      <c r="D445" s="11"/>
    </row>
    <row r="447" spans="1:4" ht="15.75">
      <c r="A447" s="3" t="s">
        <v>0</v>
      </c>
      <c r="B447" s="3"/>
      <c r="C447" s="3"/>
      <c r="D447" s="3"/>
    </row>
    <row r="448" spans="1:4" ht="18">
      <c r="A448" s="5" t="s">
        <v>1</v>
      </c>
      <c r="B448" s="5" t="s">
        <v>2</v>
      </c>
      <c r="C448" s="5" t="s">
        <v>3</v>
      </c>
      <c r="D448" s="5" t="s">
        <v>4</v>
      </c>
    </row>
    <row r="449" spans="1:4" ht="12.75">
      <c r="A449" s="12" t="s">
        <v>119</v>
      </c>
      <c r="B449" s="1"/>
      <c r="C449" s="1"/>
      <c r="D449" s="45">
        <v>127506.69</v>
      </c>
    </row>
    <row r="450" spans="1:4" ht="12.75">
      <c r="A450" s="7" t="s">
        <v>7</v>
      </c>
      <c r="B450" s="7"/>
      <c r="C450" s="7"/>
      <c r="D450" s="8">
        <f>SUM(D449)</f>
        <v>127506.69</v>
      </c>
    </row>
    <row r="451" spans="1:4" ht="15.75">
      <c r="A451" s="3" t="s">
        <v>8</v>
      </c>
      <c r="B451" s="3"/>
      <c r="C451" s="3"/>
      <c r="D451" s="3"/>
    </row>
    <row r="452" spans="1:4" ht="18">
      <c r="A452" s="5" t="s">
        <v>1</v>
      </c>
      <c r="B452" s="5" t="s">
        <v>2</v>
      </c>
      <c r="C452" s="5" t="s">
        <v>3</v>
      </c>
      <c r="D452" s="5" t="s">
        <v>4</v>
      </c>
    </row>
    <row r="453" spans="1:4" ht="12.75">
      <c r="A453" s="12" t="s">
        <v>65</v>
      </c>
      <c r="B453" s="16"/>
      <c r="C453" s="16"/>
      <c r="D453" s="13">
        <v>987.02</v>
      </c>
    </row>
    <row r="454" spans="1:4" ht="12.75">
      <c r="A454" s="12" t="s">
        <v>100</v>
      </c>
      <c r="B454" s="16" t="s">
        <v>101</v>
      </c>
      <c r="C454" s="16">
        <v>7</v>
      </c>
      <c r="D454" s="13">
        <v>4410</v>
      </c>
    </row>
    <row r="455" spans="1:4" ht="12.75">
      <c r="A455" s="7" t="s">
        <v>7</v>
      </c>
      <c r="B455" s="7"/>
      <c r="C455" s="7"/>
      <c r="D455" s="8">
        <f>SUM(D453:D454)</f>
        <v>5397.02</v>
      </c>
    </row>
    <row r="456" spans="1:4" ht="15.75">
      <c r="A456" s="3" t="s">
        <v>11</v>
      </c>
      <c r="B456" s="3"/>
      <c r="C456" s="3"/>
      <c r="D456" s="3"/>
    </row>
    <row r="457" spans="1:4" ht="18">
      <c r="A457" s="5" t="s">
        <v>1</v>
      </c>
      <c r="B457" s="5" t="s">
        <v>2</v>
      </c>
      <c r="C457" s="5" t="s">
        <v>3</v>
      </c>
      <c r="D457" s="5" t="s">
        <v>4</v>
      </c>
    </row>
    <row r="458" spans="1:4" ht="12.75">
      <c r="A458" s="29" t="s">
        <v>66</v>
      </c>
      <c r="B458" s="16" t="s">
        <v>86</v>
      </c>
      <c r="C458" s="29">
        <v>23</v>
      </c>
      <c r="D458" s="1">
        <v>15358</v>
      </c>
    </row>
    <row r="459" spans="1:4" ht="12.75">
      <c r="A459" s="12" t="s">
        <v>100</v>
      </c>
      <c r="B459" s="16" t="s">
        <v>101</v>
      </c>
      <c r="C459" s="16">
        <v>7</v>
      </c>
      <c r="D459" s="2">
        <v>1662.41</v>
      </c>
    </row>
    <row r="460" spans="1:4" ht="12.75">
      <c r="A460" s="12" t="s">
        <v>120</v>
      </c>
      <c r="B460" s="16" t="s">
        <v>71</v>
      </c>
      <c r="C460" s="16"/>
      <c r="D460" s="2">
        <v>1555.07</v>
      </c>
    </row>
    <row r="461" spans="1:4" ht="12.75">
      <c r="A461" s="12" t="s">
        <v>74</v>
      </c>
      <c r="B461" s="16"/>
      <c r="C461" s="16"/>
      <c r="D461" s="2">
        <v>6606.15</v>
      </c>
    </row>
    <row r="462" spans="1:4" ht="12.75">
      <c r="A462" s="12" t="s">
        <v>87</v>
      </c>
      <c r="B462" s="16" t="s">
        <v>67</v>
      </c>
      <c r="C462" s="16">
        <v>70</v>
      </c>
      <c r="D462" s="2">
        <v>43239.22</v>
      </c>
    </row>
    <row r="463" spans="1:4" ht="12.75">
      <c r="A463" s="17" t="s">
        <v>12</v>
      </c>
      <c r="B463" s="18" t="s">
        <v>13</v>
      </c>
      <c r="C463" s="18">
        <v>3</v>
      </c>
      <c r="D463" s="2">
        <v>810</v>
      </c>
    </row>
    <row r="464" spans="1:4" ht="12.75">
      <c r="A464" s="7" t="s">
        <v>7</v>
      </c>
      <c r="B464" s="7"/>
      <c r="C464" s="7"/>
      <c r="D464" s="8">
        <f>SUM(D458:D463)</f>
        <v>69230.85</v>
      </c>
    </row>
    <row r="465" spans="1:4" ht="15.75">
      <c r="A465" s="3" t="s">
        <v>162</v>
      </c>
      <c r="B465" s="3"/>
      <c r="C465" s="3"/>
      <c r="D465" s="3"/>
    </row>
    <row r="466" spans="1:4" ht="18">
      <c r="A466" s="5" t="s">
        <v>1</v>
      </c>
      <c r="B466" s="5" t="s">
        <v>2</v>
      </c>
      <c r="C466" s="5" t="s">
        <v>3</v>
      </c>
      <c r="D466" s="5" t="s">
        <v>4</v>
      </c>
    </row>
    <row r="467" spans="1:4" ht="12.75">
      <c r="A467" s="46" t="s">
        <v>66</v>
      </c>
      <c r="B467" s="47" t="s">
        <v>10</v>
      </c>
      <c r="C467" s="47">
        <v>55.2</v>
      </c>
      <c r="D467" s="2">
        <v>48397.98</v>
      </c>
    </row>
    <row r="468" spans="1:4" ht="12.75">
      <c r="A468" s="72" t="s">
        <v>5</v>
      </c>
      <c r="B468" s="73" t="s">
        <v>69</v>
      </c>
      <c r="C468" s="73">
        <v>0.582</v>
      </c>
      <c r="D468" s="2">
        <v>10626.29</v>
      </c>
    </row>
    <row r="469" spans="1:4" ht="12.75">
      <c r="A469" s="72" t="s">
        <v>73</v>
      </c>
      <c r="B469" s="73"/>
      <c r="C469" s="73"/>
      <c r="D469" s="2">
        <v>159.29</v>
      </c>
    </row>
    <row r="470" spans="1:4" ht="17.25" customHeight="1">
      <c r="A470" s="7" t="s">
        <v>7</v>
      </c>
      <c r="B470" s="7"/>
      <c r="C470" s="7"/>
      <c r="D470" s="8">
        <f>SUM(D467:D469)</f>
        <v>59183.560000000005</v>
      </c>
    </row>
    <row r="471" spans="1:4" ht="17.25" customHeight="1">
      <c r="A471" s="9" t="s">
        <v>15</v>
      </c>
      <c r="B471" s="9"/>
      <c r="C471" s="9"/>
      <c r="D471" s="10">
        <f>D450+D455+D464+D470</f>
        <v>261318.12</v>
      </c>
    </row>
    <row r="474" spans="1:4" ht="18">
      <c r="A474" s="11" t="s">
        <v>43</v>
      </c>
      <c r="B474" s="11"/>
      <c r="C474" s="11"/>
      <c r="D474" s="11"/>
    </row>
    <row r="476" spans="1:4" ht="15.75">
      <c r="A476" s="3" t="s">
        <v>0</v>
      </c>
      <c r="B476" s="3"/>
      <c r="C476" s="3"/>
      <c r="D476" s="3"/>
    </row>
    <row r="477" spans="1:4" ht="18">
      <c r="A477" s="5" t="s">
        <v>1</v>
      </c>
      <c r="B477" s="5" t="s">
        <v>2</v>
      </c>
      <c r="C477" s="5" t="s">
        <v>3</v>
      </c>
      <c r="D477" s="5" t="s">
        <v>4</v>
      </c>
    </row>
    <row r="478" spans="1:4" ht="12.75">
      <c r="A478" s="7" t="s">
        <v>7</v>
      </c>
      <c r="B478" s="7"/>
      <c r="C478" s="7"/>
      <c r="D478" s="8">
        <v>0</v>
      </c>
    </row>
    <row r="479" spans="1:4" ht="15.75">
      <c r="A479" s="3" t="s">
        <v>8</v>
      </c>
      <c r="B479" s="3"/>
      <c r="C479" s="3"/>
      <c r="D479" s="3"/>
    </row>
    <row r="480" spans="1:4" ht="18">
      <c r="A480" s="5" t="s">
        <v>1</v>
      </c>
      <c r="B480" s="5" t="s">
        <v>2</v>
      </c>
      <c r="C480" s="5" t="s">
        <v>3</v>
      </c>
      <c r="D480" s="5" t="s">
        <v>4</v>
      </c>
    </row>
    <row r="481" spans="1:4" ht="12.75">
      <c r="A481" s="12" t="s">
        <v>9</v>
      </c>
      <c r="B481" s="16" t="s">
        <v>10</v>
      </c>
      <c r="C481" s="16">
        <v>238.4</v>
      </c>
      <c r="D481" s="2">
        <v>27058.4</v>
      </c>
    </row>
    <row r="482" spans="1:4" ht="12.75">
      <c r="A482" s="19" t="s">
        <v>5</v>
      </c>
      <c r="B482" s="16" t="s">
        <v>69</v>
      </c>
      <c r="C482" s="16">
        <v>0.108</v>
      </c>
      <c r="D482" s="2">
        <v>1020</v>
      </c>
    </row>
    <row r="483" spans="1:4" ht="12.75">
      <c r="A483" s="7" t="s">
        <v>7</v>
      </c>
      <c r="B483" s="7"/>
      <c r="C483" s="7"/>
      <c r="D483" s="8">
        <f>SUM(D481:D482)</f>
        <v>28078.4</v>
      </c>
    </row>
    <row r="484" spans="1:4" ht="15.75">
      <c r="A484" s="3" t="s">
        <v>11</v>
      </c>
      <c r="B484" s="3"/>
      <c r="C484" s="3"/>
      <c r="D484" s="3"/>
    </row>
    <row r="485" spans="1:4" ht="18">
      <c r="A485" s="5" t="s">
        <v>1</v>
      </c>
      <c r="B485" s="5" t="s">
        <v>2</v>
      </c>
      <c r="C485" s="5" t="s">
        <v>3</v>
      </c>
      <c r="D485" s="5" t="s">
        <v>4</v>
      </c>
    </row>
    <row r="486" spans="1:4" ht="12.75">
      <c r="A486" s="12" t="s">
        <v>9</v>
      </c>
      <c r="B486" s="16" t="s">
        <v>10</v>
      </c>
      <c r="C486" s="16">
        <v>43</v>
      </c>
      <c r="D486" s="1">
        <v>5403.39</v>
      </c>
    </row>
    <row r="487" spans="1:4" ht="12.75">
      <c r="A487" s="19" t="s">
        <v>5</v>
      </c>
      <c r="B487" s="16" t="s">
        <v>69</v>
      </c>
      <c r="C487" s="16">
        <v>0.91</v>
      </c>
      <c r="D487" s="2">
        <v>9399</v>
      </c>
    </row>
    <row r="488" spans="1:4" ht="12.75">
      <c r="A488" s="17" t="s">
        <v>12</v>
      </c>
      <c r="B488" s="18" t="s">
        <v>13</v>
      </c>
      <c r="C488" s="18">
        <v>4</v>
      </c>
      <c r="D488" s="2">
        <v>1080</v>
      </c>
    </row>
    <row r="489" spans="1:4" ht="12.75">
      <c r="A489" s="17" t="s">
        <v>70</v>
      </c>
      <c r="B489" s="18" t="s">
        <v>71</v>
      </c>
      <c r="C489" s="18">
        <v>50.02</v>
      </c>
      <c r="D489" s="2">
        <v>26098</v>
      </c>
    </row>
    <row r="490" spans="1:4" ht="12.75">
      <c r="A490" s="7" t="s">
        <v>7</v>
      </c>
      <c r="B490" s="7"/>
      <c r="C490" s="7"/>
      <c r="D490" s="8">
        <f>SUM(D486:D489)</f>
        <v>41980.39</v>
      </c>
    </row>
    <row r="491" spans="1:4" ht="15.75">
      <c r="A491" s="3" t="s">
        <v>162</v>
      </c>
      <c r="B491" s="3"/>
      <c r="C491" s="3"/>
      <c r="D491" s="3"/>
    </row>
    <row r="492" spans="1:4" ht="18">
      <c r="A492" s="5" t="s">
        <v>1</v>
      </c>
      <c r="B492" s="5" t="s">
        <v>2</v>
      </c>
      <c r="C492" s="5" t="s">
        <v>3</v>
      </c>
      <c r="D492" s="5" t="s">
        <v>4</v>
      </c>
    </row>
    <row r="493" spans="1:4" ht="12.75">
      <c r="A493" s="46" t="s">
        <v>139</v>
      </c>
      <c r="B493" s="47" t="s">
        <v>86</v>
      </c>
      <c r="C493" s="47">
        <v>102</v>
      </c>
      <c r="D493" s="2">
        <v>66219.31</v>
      </c>
    </row>
    <row r="494" spans="1:4" ht="12.75">
      <c r="A494" s="72" t="s">
        <v>14</v>
      </c>
      <c r="B494" s="73"/>
      <c r="C494" s="73"/>
      <c r="D494" s="2">
        <v>24543.16</v>
      </c>
    </row>
    <row r="495" spans="1:4" ht="12.75">
      <c r="A495" s="72"/>
      <c r="B495" s="73"/>
      <c r="C495" s="73"/>
      <c r="D495" s="2"/>
    </row>
    <row r="496" spans="1:4" ht="16.5" customHeight="1">
      <c r="A496" s="7" t="s">
        <v>7</v>
      </c>
      <c r="B496" s="7"/>
      <c r="C496" s="7"/>
      <c r="D496" s="8">
        <f>SUM(D493:D495)</f>
        <v>90762.47</v>
      </c>
    </row>
    <row r="497" spans="1:4" ht="16.5" customHeight="1">
      <c r="A497" s="9" t="s">
        <v>15</v>
      </c>
      <c r="B497" s="9"/>
      <c r="C497" s="9"/>
      <c r="D497" s="10">
        <f>D483+D490+D496</f>
        <v>160821.26</v>
      </c>
    </row>
    <row r="500" spans="1:4" ht="18">
      <c r="A500" s="11" t="s">
        <v>46</v>
      </c>
      <c r="B500" s="11"/>
      <c r="C500" s="11"/>
      <c r="D500" s="11"/>
    </row>
    <row r="502" spans="1:4" ht="15.75">
      <c r="A502" s="3" t="s">
        <v>0</v>
      </c>
      <c r="B502" s="3"/>
      <c r="C502" s="3"/>
      <c r="D502" s="3"/>
    </row>
    <row r="503" spans="1:4" ht="18">
      <c r="A503" s="5" t="s">
        <v>1</v>
      </c>
      <c r="B503" s="5" t="s">
        <v>2</v>
      </c>
      <c r="C503" s="5" t="s">
        <v>3</v>
      </c>
      <c r="D503" s="5" t="s">
        <v>4</v>
      </c>
    </row>
    <row r="504" spans="1:4" ht="12.75">
      <c r="A504" s="7" t="s">
        <v>7</v>
      </c>
      <c r="B504" s="7"/>
      <c r="C504" s="7"/>
      <c r="D504" s="8">
        <v>0</v>
      </c>
    </row>
    <row r="505" spans="1:4" ht="15.75">
      <c r="A505" s="3" t="s">
        <v>8</v>
      </c>
      <c r="B505" s="3"/>
      <c r="C505" s="3"/>
      <c r="D505" s="3"/>
    </row>
    <row r="506" spans="1:4" ht="18">
      <c r="A506" s="5" t="s">
        <v>1</v>
      </c>
      <c r="B506" s="5" t="s">
        <v>2</v>
      </c>
      <c r="C506" s="5" t="s">
        <v>3</v>
      </c>
      <c r="D506" s="5" t="s">
        <v>4</v>
      </c>
    </row>
    <row r="507" spans="1:4" ht="12.75">
      <c r="A507" s="12" t="s">
        <v>121</v>
      </c>
      <c r="B507" s="16" t="s">
        <v>69</v>
      </c>
      <c r="C507" s="16">
        <v>1.9</v>
      </c>
      <c r="D507" s="13">
        <v>25574</v>
      </c>
    </row>
    <row r="508" spans="1:4" ht="12.75">
      <c r="A508" s="19" t="s">
        <v>5</v>
      </c>
      <c r="B508" s="16" t="s">
        <v>69</v>
      </c>
      <c r="C508" s="16">
        <v>0.019</v>
      </c>
      <c r="D508" s="13">
        <v>592</v>
      </c>
    </row>
    <row r="509" spans="1:4" ht="12.75">
      <c r="A509" s="7" t="s">
        <v>7</v>
      </c>
      <c r="B509" s="7"/>
      <c r="C509" s="7"/>
      <c r="D509" s="8">
        <f>SUM(D507:D508)</f>
        <v>26166</v>
      </c>
    </row>
    <row r="510" spans="1:4" ht="15.75">
      <c r="A510" s="3" t="s">
        <v>11</v>
      </c>
      <c r="B510" s="3"/>
      <c r="C510" s="3"/>
      <c r="D510" s="3"/>
    </row>
    <row r="511" spans="1:4" ht="18">
      <c r="A511" s="5" t="s">
        <v>1</v>
      </c>
      <c r="B511" s="5" t="s">
        <v>2</v>
      </c>
      <c r="C511" s="5" t="s">
        <v>3</v>
      </c>
      <c r="D511" s="5" t="s">
        <v>4</v>
      </c>
    </row>
    <row r="512" spans="1:4" ht="12.75">
      <c r="A512" s="19" t="s">
        <v>5</v>
      </c>
      <c r="B512" s="16" t="s">
        <v>69</v>
      </c>
      <c r="C512" s="16">
        <v>0.52</v>
      </c>
      <c r="D512" s="1">
        <v>5411</v>
      </c>
    </row>
    <row r="513" spans="1:4" ht="12.75">
      <c r="A513" s="17" t="s">
        <v>12</v>
      </c>
      <c r="B513" s="18" t="s">
        <v>13</v>
      </c>
      <c r="C513" s="18">
        <v>4</v>
      </c>
      <c r="D513" s="2">
        <v>1080</v>
      </c>
    </row>
    <row r="514" spans="1:4" ht="12.75">
      <c r="A514" s="17" t="s">
        <v>70</v>
      </c>
      <c r="B514" s="18" t="s">
        <v>71</v>
      </c>
      <c r="C514" s="18">
        <v>88.67</v>
      </c>
      <c r="D514" s="2">
        <v>38732</v>
      </c>
    </row>
    <row r="515" spans="1:4" ht="12.75">
      <c r="A515" s="7" t="s">
        <v>7</v>
      </c>
      <c r="B515" s="7"/>
      <c r="C515" s="7"/>
      <c r="D515" s="8">
        <f>SUM(D512:D514)</f>
        <v>45223</v>
      </c>
    </row>
    <row r="516" spans="1:4" ht="15.75">
      <c r="A516" s="3" t="s">
        <v>162</v>
      </c>
      <c r="B516" s="3"/>
      <c r="C516" s="3"/>
      <c r="D516" s="3"/>
    </row>
    <row r="517" spans="1:4" ht="18">
      <c r="A517" s="5" t="s">
        <v>1</v>
      </c>
      <c r="B517" s="5" t="s">
        <v>2</v>
      </c>
      <c r="C517" s="5" t="s">
        <v>3</v>
      </c>
      <c r="D517" s="5" t="s">
        <v>4</v>
      </c>
    </row>
    <row r="518" spans="1:4" ht="12.75">
      <c r="A518" s="46" t="s">
        <v>176</v>
      </c>
      <c r="B518" s="47" t="s">
        <v>69</v>
      </c>
      <c r="C518" s="47">
        <v>0.098</v>
      </c>
      <c r="D518" s="2">
        <v>6943.8</v>
      </c>
    </row>
    <row r="519" spans="1:4" ht="12.75">
      <c r="A519" s="72" t="s">
        <v>14</v>
      </c>
      <c r="B519" s="73"/>
      <c r="C519" s="73"/>
      <c r="D519" s="2">
        <v>24566.02</v>
      </c>
    </row>
    <row r="520" spans="1:4" ht="12.75">
      <c r="A520" s="72" t="s">
        <v>197</v>
      </c>
      <c r="B520" s="73"/>
      <c r="C520" s="73"/>
      <c r="D520" s="2">
        <v>2208.71</v>
      </c>
    </row>
    <row r="521" spans="1:4" ht="12.75">
      <c r="A521" s="7" t="s">
        <v>7</v>
      </c>
      <c r="B521" s="7"/>
      <c r="C521" s="7"/>
      <c r="D521" s="8">
        <f>SUM(D518:D520)</f>
        <v>33718.53</v>
      </c>
    </row>
    <row r="522" spans="1:4" ht="12.75">
      <c r="A522" s="9" t="s">
        <v>15</v>
      </c>
      <c r="B522" s="9"/>
      <c r="C522" s="9"/>
      <c r="D522" s="10">
        <f>D509+D515+D521</f>
        <v>105107.53</v>
      </c>
    </row>
    <row r="525" spans="1:4" ht="18">
      <c r="A525" s="11" t="s">
        <v>45</v>
      </c>
      <c r="B525" s="11"/>
      <c r="C525" s="11"/>
      <c r="D525" s="11"/>
    </row>
    <row r="527" spans="1:4" ht="15.75">
      <c r="A527" s="3" t="s">
        <v>0</v>
      </c>
      <c r="B527" s="3"/>
      <c r="C527" s="3"/>
      <c r="D527" s="3"/>
    </row>
    <row r="528" spans="1:4" ht="18">
      <c r="A528" s="5" t="s">
        <v>1</v>
      </c>
      <c r="B528" s="5" t="s">
        <v>2</v>
      </c>
      <c r="C528" s="5" t="s">
        <v>3</v>
      </c>
      <c r="D528" s="5" t="s">
        <v>4</v>
      </c>
    </row>
    <row r="529" spans="1:4" ht="18" customHeight="1">
      <c r="A529" s="7" t="s">
        <v>7</v>
      </c>
      <c r="B529" s="7"/>
      <c r="C529" s="7"/>
      <c r="D529" s="8">
        <v>0</v>
      </c>
    </row>
    <row r="530" spans="1:4" ht="15.75">
      <c r="A530" s="3" t="s">
        <v>8</v>
      </c>
      <c r="B530" s="3"/>
      <c r="C530" s="3"/>
      <c r="D530" s="3"/>
    </row>
    <row r="531" spans="1:4" ht="18">
      <c r="A531" s="5" t="s">
        <v>1</v>
      </c>
      <c r="B531" s="5" t="s">
        <v>2</v>
      </c>
      <c r="C531" s="5" t="s">
        <v>3</v>
      </c>
      <c r="D531" s="5" t="s">
        <v>4</v>
      </c>
    </row>
    <row r="532" spans="1:4" ht="12.75">
      <c r="A532" s="12" t="s">
        <v>9</v>
      </c>
      <c r="B532" s="16" t="s">
        <v>10</v>
      </c>
      <c r="C532" s="34">
        <v>49.6</v>
      </c>
      <c r="D532" s="36">
        <v>5629.6</v>
      </c>
    </row>
    <row r="533" spans="1:4" ht="12.75">
      <c r="A533" s="35" t="s">
        <v>5</v>
      </c>
      <c r="B533" s="34" t="s">
        <v>67</v>
      </c>
      <c r="C533" s="34">
        <v>4.75</v>
      </c>
      <c r="D533" s="36">
        <v>50491</v>
      </c>
    </row>
    <row r="534" spans="1:4" ht="12.75">
      <c r="A534" s="7" t="s">
        <v>7</v>
      </c>
      <c r="B534" s="7"/>
      <c r="C534" s="7"/>
      <c r="D534" s="8">
        <f>SUM(D532:D533)</f>
        <v>56120.6</v>
      </c>
    </row>
    <row r="535" spans="1:4" ht="15.75">
      <c r="A535" s="3" t="s">
        <v>11</v>
      </c>
      <c r="B535" s="3"/>
      <c r="C535" s="3"/>
      <c r="D535" s="3"/>
    </row>
    <row r="536" spans="1:4" ht="18">
      <c r="A536" s="5" t="s">
        <v>1</v>
      </c>
      <c r="B536" s="5" t="s">
        <v>2</v>
      </c>
      <c r="C536" s="5" t="s">
        <v>3</v>
      </c>
      <c r="D536" s="5" t="s">
        <v>4</v>
      </c>
    </row>
    <row r="537" spans="1:4" ht="12.75">
      <c r="A537" s="17" t="s">
        <v>12</v>
      </c>
      <c r="B537" s="18" t="s">
        <v>13</v>
      </c>
      <c r="C537" s="18">
        <v>1</v>
      </c>
      <c r="D537" s="1">
        <v>270</v>
      </c>
    </row>
    <row r="538" spans="1:4" ht="12.75">
      <c r="A538" s="17" t="s">
        <v>12</v>
      </c>
      <c r="B538" s="18" t="s">
        <v>13</v>
      </c>
      <c r="C538" s="18">
        <v>1</v>
      </c>
      <c r="D538" s="2">
        <v>270</v>
      </c>
    </row>
    <row r="539" spans="1:4" ht="12.75">
      <c r="A539" s="17" t="s">
        <v>96</v>
      </c>
      <c r="B539" s="18" t="s">
        <v>86</v>
      </c>
      <c r="C539" s="18">
        <v>42</v>
      </c>
      <c r="D539" s="2">
        <v>507</v>
      </c>
    </row>
    <row r="540" spans="1:4" ht="12.75">
      <c r="A540" s="12" t="s">
        <v>72</v>
      </c>
      <c r="B540" s="16" t="s">
        <v>13</v>
      </c>
      <c r="C540" s="18">
        <v>2</v>
      </c>
      <c r="D540" s="2">
        <v>899.49</v>
      </c>
    </row>
    <row r="541" spans="1:4" ht="12.75">
      <c r="A541" s="17" t="s">
        <v>70</v>
      </c>
      <c r="B541" s="18" t="s">
        <v>71</v>
      </c>
      <c r="C541" s="18">
        <v>17.02</v>
      </c>
      <c r="D541" s="2">
        <v>8125</v>
      </c>
    </row>
    <row r="542" spans="1:4" ht="12.75">
      <c r="A542" s="17" t="s">
        <v>90</v>
      </c>
      <c r="B542" s="18" t="s">
        <v>67</v>
      </c>
      <c r="C542" s="18">
        <v>0.301</v>
      </c>
      <c r="D542" s="2">
        <v>12405.64</v>
      </c>
    </row>
    <row r="543" spans="1:4" ht="12.75">
      <c r="A543" s="7" t="s">
        <v>7</v>
      </c>
      <c r="B543" s="7"/>
      <c r="C543" s="7"/>
      <c r="D543" s="8">
        <f>SUM(D537:D542)</f>
        <v>22477.129999999997</v>
      </c>
    </row>
    <row r="544" spans="1:4" ht="15.75">
      <c r="A544" s="3" t="s">
        <v>162</v>
      </c>
      <c r="B544" s="3"/>
      <c r="C544" s="3"/>
      <c r="D544" s="3"/>
    </row>
    <row r="545" spans="1:4" ht="18">
      <c r="A545" s="5" t="s">
        <v>1</v>
      </c>
      <c r="B545" s="5" t="s">
        <v>2</v>
      </c>
      <c r="C545" s="5" t="s">
        <v>3</v>
      </c>
      <c r="D545" s="5" t="s">
        <v>4</v>
      </c>
    </row>
    <row r="546" spans="1:4" ht="12.75">
      <c r="A546" s="46" t="s">
        <v>14</v>
      </c>
      <c r="B546" s="47"/>
      <c r="C546" s="47"/>
      <c r="D546" s="2">
        <v>18891.02</v>
      </c>
    </row>
    <row r="547" spans="1:4" ht="12.75">
      <c r="A547" s="72"/>
      <c r="B547" s="73"/>
      <c r="C547" s="73"/>
      <c r="D547" s="2"/>
    </row>
    <row r="548" spans="1:4" ht="12.75">
      <c r="A548" s="72"/>
      <c r="B548" s="73"/>
      <c r="C548" s="73"/>
      <c r="D548" s="2"/>
    </row>
    <row r="549" spans="1:4" ht="18" customHeight="1">
      <c r="A549" s="7" t="s">
        <v>7</v>
      </c>
      <c r="B549" s="7"/>
      <c r="C549" s="7"/>
      <c r="D549" s="8">
        <f>SUM(D546:D548)</f>
        <v>18891.02</v>
      </c>
    </row>
    <row r="550" spans="1:4" ht="18" customHeight="1">
      <c r="A550" s="9" t="s">
        <v>15</v>
      </c>
      <c r="B550" s="9"/>
      <c r="C550" s="9"/>
      <c r="D550" s="10">
        <f>D534+D543+D549</f>
        <v>97488.75</v>
      </c>
    </row>
    <row r="553" spans="1:4" ht="18">
      <c r="A553" s="11" t="s">
        <v>44</v>
      </c>
      <c r="B553" s="11"/>
      <c r="C553" s="11"/>
      <c r="D553" s="11"/>
    </row>
    <row r="555" spans="1:4" ht="15.75">
      <c r="A555" s="3" t="s">
        <v>0</v>
      </c>
      <c r="B555" s="3"/>
      <c r="C555" s="3"/>
      <c r="D555" s="3"/>
    </row>
    <row r="556" spans="1:4" ht="18">
      <c r="A556" s="5" t="s">
        <v>1</v>
      </c>
      <c r="B556" s="5" t="s">
        <v>2</v>
      </c>
      <c r="C556" s="5" t="s">
        <v>3</v>
      </c>
      <c r="D556" s="5" t="s">
        <v>4</v>
      </c>
    </row>
    <row r="557" spans="1:4" ht="12.75">
      <c r="A557" s="7" t="s">
        <v>7</v>
      </c>
      <c r="B557" s="7"/>
      <c r="C557" s="7"/>
      <c r="D557" s="8">
        <v>0</v>
      </c>
    </row>
    <row r="558" spans="1:4" ht="15.75">
      <c r="A558" s="3" t="s">
        <v>8</v>
      </c>
      <c r="B558" s="3"/>
      <c r="C558" s="3"/>
      <c r="D558" s="3"/>
    </row>
    <row r="559" spans="1:4" ht="18">
      <c r="A559" s="5" t="s">
        <v>1</v>
      </c>
      <c r="B559" s="5" t="s">
        <v>2</v>
      </c>
      <c r="C559" s="5" t="s">
        <v>3</v>
      </c>
      <c r="D559" s="5" t="s">
        <v>4</v>
      </c>
    </row>
    <row r="560" spans="1:4" ht="12.75">
      <c r="A560" s="12" t="s">
        <v>9</v>
      </c>
      <c r="B560" s="16" t="s">
        <v>10</v>
      </c>
      <c r="C560" s="16">
        <v>68.3</v>
      </c>
      <c r="D560" s="13">
        <v>7752.05</v>
      </c>
    </row>
    <row r="561" spans="1:4" ht="12.75">
      <c r="A561" s="7" t="s">
        <v>7</v>
      </c>
      <c r="B561" s="7"/>
      <c r="C561" s="7"/>
      <c r="D561" s="8">
        <f>SUM(D560)</f>
        <v>7752.05</v>
      </c>
    </row>
    <row r="562" spans="1:4" ht="15.75">
      <c r="A562" s="3" t="s">
        <v>11</v>
      </c>
      <c r="B562" s="3"/>
      <c r="C562" s="3"/>
      <c r="D562" s="3"/>
    </row>
    <row r="563" spans="1:4" ht="18">
      <c r="A563" s="5" t="s">
        <v>1</v>
      </c>
      <c r="B563" s="5" t="s">
        <v>2</v>
      </c>
      <c r="C563" s="5" t="s">
        <v>3</v>
      </c>
      <c r="D563" s="5" t="s">
        <v>4</v>
      </c>
    </row>
    <row r="564" spans="1:4" ht="12.75">
      <c r="A564" s="12" t="s">
        <v>9</v>
      </c>
      <c r="B564" s="16" t="s">
        <v>10</v>
      </c>
      <c r="C564" s="16">
        <v>105</v>
      </c>
      <c r="D564" s="1">
        <v>13194.3</v>
      </c>
    </row>
    <row r="565" spans="1:4" ht="12.75">
      <c r="A565" s="17" t="s">
        <v>12</v>
      </c>
      <c r="B565" s="18" t="s">
        <v>13</v>
      </c>
      <c r="C565" s="18">
        <v>4</v>
      </c>
      <c r="D565" s="2">
        <v>1080</v>
      </c>
    </row>
    <row r="566" spans="1:4" ht="12.75">
      <c r="A566" s="17" t="s">
        <v>12</v>
      </c>
      <c r="B566" s="18" t="s">
        <v>13</v>
      </c>
      <c r="C566" s="18">
        <v>2</v>
      </c>
      <c r="D566" s="2">
        <v>540</v>
      </c>
    </row>
    <row r="567" spans="1:4" ht="12.75">
      <c r="A567" s="17" t="s">
        <v>96</v>
      </c>
      <c r="B567" s="18" t="s">
        <v>86</v>
      </c>
      <c r="C567" s="18">
        <v>42</v>
      </c>
      <c r="D567" s="2">
        <v>1355.7</v>
      </c>
    </row>
    <row r="568" spans="1:4" ht="12.75">
      <c r="A568" s="17" t="s">
        <v>93</v>
      </c>
      <c r="B568" s="18" t="s">
        <v>86</v>
      </c>
      <c r="C568" s="18">
        <v>1.5</v>
      </c>
      <c r="D568" s="2">
        <v>1559.57</v>
      </c>
    </row>
    <row r="569" spans="1:4" ht="12.75">
      <c r="A569" s="12" t="s">
        <v>72</v>
      </c>
      <c r="B569" s="16" t="s">
        <v>13</v>
      </c>
      <c r="C569" s="18">
        <v>6</v>
      </c>
      <c r="D569" s="2">
        <v>7642.41</v>
      </c>
    </row>
    <row r="570" spans="1:4" ht="12.75">
      <c r="A570" s="17" t="s">
        <v>70</v>
      </c>
      <c r="B570" s="18" t="s">
        <v>71</v>
      </c>
      <c r="C570" s="18">
        <v>62.62</v>
      </c>
      <c r="D570" s="2">
        <v>41892</v>
      </c>
    </row>
    <row r="571" spans="1:4" ht="12.75">
      <c r="A571" s="7" t="s">
        <v>7</v>
      </c>
      <c r="B571" s="7"/>
      <c r="C571" s="7"/>
      <c r="D571" s="8">
        <f>SUM(D564:D570)</f>
        <v>67263.98</v>
      </c>
    </row>
    <row r="572" spans="1:4" ht="15.75">
      <c r="A572" s="3" t="s">
        <v>162</v>
      </c>
      <c r="B572" s="3"/>
      <c r="C572" s="3"/>
      <c r="D572" s="3"/>
    </row>
    <row r="573" spans="1:4" ht="18">
      <c r="A573" s="5" t="s">
        <v>1</v>
      </c>
      <c r="B573" s="5" t="s">
        <v>2</v>
      </c>
      <c r="C573" s="5" t="s">
        <v>3</v>
      </c>
      <c r="D573" s="5" t="s">
        <v>4</v>
      </c>
    </row>
    <row r="574" spans="1:4" ht="12.75">
      <c r="A574" s="46" t="s">
        <v>14</v>
      </c>
      <c r="B574" s="47"/>
      <c r="C574" s="47"/>
      <c r="D574" s="2">
        <v>23457.92</v>
      </c>
    </row>
    <row r="575" spans="1:4" ht="12.75">
      <c r="A575" s="72" t="s">
        <v>186</v>
      </c>
      <c r="B575" s="73" t="s">
        <v>13</v>
      </c>
      <c r="C575" s="73">
        <v>1</v>
      </c>
      <c r="D575" s="2">
        <f>37226.33</f>
        <v>37226.33</v>
      </c>
    </row>
    <row r="576" spans="1:4" ht="12.75">
      <c r="A576" s="72" t="s">
        <v>187</v>
      </c>
      <c r="B576" s="73" t="s">
        <v>13</v>
      </c>
      <c r="C576" s="73">
        <v>1</v>
      </c>
      <c r="D576" s="2">
        <v>36873.05</v>
      </c>
    </row>
    <row r="577" spans="1:4" ht="12.75">
      <c r="A577" s="7" t="s">
        <v>7</v>
      </c>
      <c r="B577" s="7"/>
      <c r="C577" s="7"/>
      <c r="D577" s="8">
        <f>SUM(D574:D576)</f>
        <v>97557.3</v>
      </c>
    </row>
    <row r="578" spans="1:4" ht="12.75">
      <c r="A578" s="9" t="s">
        <v>15</v>
      </c>
      <c r="B578" s="9"/>
      <c r="C578" s="9"/>
      <c r="D578" s="10">
        <f>D561+D571+D577</f>
        <v>172573.33000000002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1"/>
  <sheetViews>
    <sheetView zoomScalePageLayoutView="0" workbookViewId="0" topLeftCell="A211">
      <selection activeCell="D233" sqref="D233"/>
    </sheetView>
  </sheetViews>
  <sheetFormatPr defaultColWidth="9.140625" defaultRowHeight="12.75"/>
  <cols>
    <col min="1" max="1" width="28.7109375" style="0" customWidth="1"/>
    <col min="2" max="2" width="10.7109375" style="0" customWidth="1"/>
    <col min="3" max="3" width="9.28125" style="0" customWidth="1"/>
    <col min="4" max="4" width="13.421875" style="101" customWidth="1"/>
  </cols>
  <sheetData>
    <row r="1" spans="1:4" ht="18">
      <c r="A1" s="11" t="s">
        <v>47</v>
      </c>
      <c r="B1" s="11"/>
      <c r="C1" s="11"/>
      <c r="D1" s="94"/>
    </row>
    <row r="3" spans="1:4" ht="15.75">
      <c r="A3" s="3" t="s">
        <v>0</v>
      </c>
      <c r="B3" s="3"/>
      <c r="C3" s="3"/>
      <c r="D3" s="95"/>
    </row>
    <row r="4" spans="1:4" ht="18">
      <c r="A4" s="5" t="s">
        <v>1</v>
      </c>
      <c r="B4" s="5" t="s">
        <v>2</v>
      </c>
      <c r="C4" s="5" t="s">
        <v>3</v>
      </c>
      <c r="D4" s="96" t="s">
        <v>4</v>
      </c>
    </row>
    <row r="5" spans="1:4" ht="12.75">
      <c r="A5" s="7" t="s">
        <v>7</v>
      </c>
      <c r="B5" s="7"/>
      <c r="C5" s="7"/>
      <c r="D5" s="64">
        <v>0</v>
      </c>
    </row>
    <row r="6" spans="1:4" ht="15.75">
      <c r="A6" s="3" t="s">
        <v>8</v>
      </c>
      <c r="B6" s="3"/>
      <c r="C6" s="3"/>
      <c r="D6" s="95"/>
    </row>
    <row r="7" spans="1:4" ht="18">
      <c r="A7" s="5" t="s">
        <v>1</v>
      </c>
      <c r="B7" s="5" t="s">
        <v>2</v>
      </c>
      <c r="C7" s="5" t="s">
        <v>3</v>
      </c>
      <c r="D7" s="96" t="s">
        <v>4</v>
      </c>
    </row>
    <row r="8" spans="1:4" ht="12.75">
      <c r="A8" s="12" t="s">
        <v>65</v>
      </c>
      <c r="B8" s="16"/>
      <c r="C8" s="16"/>
      <c r="D8" s="97">
        <v>1289.65</v>
      </c>
    </row>
    <row r="9" spans="1:4" ht="12.75">
      <c r="A9" s="12" t="s">
        <v>122</v>
      </c>
      <c r="B9" s="16" t="s">
        <v>13</v>
      </c>
      <c r="C9" s="16">
        <v>2</v>
      </c>
      <c r="D9" s="97">
        <v>6628</v>
      </c>
    </row>
    <row r="10" spans="1:4" ht="12.75">
      <c r="A10" s="7" t="s">
        <v>7</v>
      </c>
      <c r="B10" s="7"/>
      <c r="C10" s="7"/>
      <c r="D10" s="64">
        <f>SUM(D8:D9)</f>
        <v>7917.65</v>
      </c>
    </row>
    <row r="11" spans="1:4" ht="15.75">
      <c r="A11" s="3" t="s">
        <v>11</v>
      </c>
      <c r="B11" s="3"/>
      <c r="C11" s="3"/>
      <c r="D11" s="95"/>
    </row>
    <row r="12" spans="1:4" ht="18">
      <c r="A12" s="5" t="s">
        <v>1</v>
      </c>
      <c r="B12" s="5" t="s">
        <v>2</v>
      </c>
      <c r="C12" s="5" t="s">
        <v>3</v>
      </c>
      <c r="D12" s="96" t="s">
        <v>4</v>
      </c>
    </row>
    <row r="13" spans="1:4" ht="12.75">
      <c r="A13" s="12" t="s">
        <v>65</v>
      </c>
      <c r="B13" s="16"/>
      <c r="C13" s="16"/>
      <c r="D13" s="28">
        <v>684.38</v>
      </c>
    </row>
    <row r="14" spans="1:4" ht="12.75">
      <c r="A14" s="17" t="s">
        <v>12</v>
      </c>
      <c r="B14" s="18" t="s">
        <v>13</v>
      </c>
      <c r="C14" s="18">
        <v>5</v>
      </c>
      <c r="D14" s="28">
        <v>1350</v>
      </c>
    </row>
    <row r="15" spans="1:4" ht="12.75">
      <c r="A15" s="17" t="s">
        <v>70</v>
      </c>
      <c r="B15" s="18" t="s">
        <v>71</v>
      </c>
      <c r="C15" s="18">
        <v>79.55</v>
      </c>
      <c r="D15" s="28">
        <v>34979</v>
      </c>
    </row>
    <row r="16" spans="1:4" ht="12.75">
      <c r="A16" s="17" t="s">
        <v>72</v>
      </c>
      <c r="B16" s="18" t="s">
        <v>13</v>
      </c>
      <c r="C16" s="18">
        <v>1</v>
      </c>
      <c r="D16" s="28">
        <v>1865.65</v>
      </c>
    </row>
    <row r="17" spans="1:4" ht="12.75">
      <c r="A17" s="17" t="s">
        <v>93</v>
      </c>
      <c r="B17" s="18"/>
      <c r="C17" s="18"/>
      <c r="D17" s="28">
        <v>2270.79</v>
      </c>
    </row>
    <row r="18" spans="1:4" ht="12.75">
      <c r="A18" s="7" t="s">
        <v>7</v>
      </c>
      <c r="B18" s="7"/>
      <c r="C18" s="7"/>
      <c r="D18" s="64">
        <f>SUM(D13:D17)</f>
        <v>41149.82</v>
      </c>
    </row>
    <row r="19" spans="1:4" ht="15.75">
      <c r="A19" s="3" t="s">
        <v>162</v>
      </c>
      <c r="B19" s="3"/>
      <c r="C19" s="3"/>
      <c r="D19" s="95"/>
    </row>
    <row r="20" spans="1:4" ht="18">
      <c r="A20" s="5" t="s">
        <v>1</v>
      </c>
      <c r="B20" s="5" t="s">
        <v>2</v>
      </c>
      <c r="C20" s="5" t="s">
        <v>3</v>
      </c>
      <c r="D20" s="96" t="s">
        <v>4</v>
      </c>
    </row>
    <row r="21" spans="1:4" s="93" customFormat="1" ht="12.75">
      <c r="A21" s="66" t="s">
        <v>178</v>
      </c>
      <c r="B21" s="68"/>
      <c r="C21" s="66"/>
      <c r="D21" s="92">
        <v>1231.92</v>
      </c>
    </row>
    <row r="22" spans="1:4" s="93" customFormat="1" ht="12.75">
      <c r="A22" s="66" t="s">
        <v>179</v>
      </c>
      <c r="B22" s="68" t="s">
        <v>86</v>
      </c>
      <c r="C22" s="66">
        <v>3</v>
      </c>
      <c r="D22" s="92">
        <v>1565.01</v>
      </c>
    </row>
    <row r="23" spans="1:4" ht="12.75">
      <c r="A23" s="7" t="s">
        <v>7</v>
      </c>
      <c r="B23" s="7"/>
      <c r="C23" s="7"/>
      <c r="D23" s="64">
        <f>SUM(D21:D22)</f>
        <v>2796.9300000000003</v>
      </c>
    </row>
    <row r="24" spans="1:4" ht="12.75">
      <c r="A24" s="9" t="s">
        <v>15</v>
      </c>
      <c r="B24" s="9"/>
      <c r="C24" s="9"/>
      <c r="D24" s="98">
        <f>D10+D18+D23</f>
        <v>51864.4</v>
      </c>
    </row>
    <row r="27" spans="1:4" ht="18">
      <c r="A27" s="11" t="s">
        <v>48</v>
      </c>
      <c r="B27" s="11"/>
      <c r="C27" s="11"/>
      <c r="D27" s="94"/>
    </row>
    <row r="29" spans="1:4" ht="15.75">
      <c r="A29" s="3" t="s">
        <v>0</v>
      </c>
      <c r="B29" s="3"/>
      <c r="C29" s="3"/>
      <c r="D29" s="95"/>
    </row>
    <row r="30" spans="1:4" ht="18">
      <c r="A30" s="5" t="s">
        <v>1</v>
      </c>
      <c r="B30" s="5" t="s">
        <v>2</v>
      </c>
      <c r="C30" s="5" t="s">
        <v>3</v>
      </c>
      <c r="D30" s="96" t="s">
        <v>4</v>
      </c>
    </row>
    <row r="31" spans="1:4" ht="12.75">
      <c r="A31" s="7" t="s">
        <v>7</v>
      </c>
      <c r="B31" s="7"/>
      <c r="C31" s="7"/>
      <c r="D31" s="64">
        <v>0</v>
      </c>
    </row>
    <row r="32" spans="1:4" ht="15.75">
      <c r="A32" s="3" t="s">
        <v>8</v>
      </c>
      <c r="B32" s="3"/>
      <c r="C32" s="3"/>
      <c r="D32" s="95"/>
    </row>
    <row r="33" spans="1:4" ht="18">
      <c r="A33" s="5" t="s">
        <v>1</v>
      </c>
      <c r="B33" s="5" t="s">
        <v>2</v>
      </c>
      <c r="C33" s="5" t="s">
        <v>3</v>
      </c>
      <c r="D33" s="96" t="s">
        <v>4</v>
      </c>
    </row>
    <row r="34" spans="1:4" ht="25.5">
      <c r="A34" s="38" t="s">
        <v>106</v>
      </c>
      <c r="B34" s="16" t="s">
        <v>13</v>
      </c>
      <c r="C34" s="16">
        <v>2</v>
      </c>
      <c r="D34" s="97">
        <v>18990</v>
      </c>
    </row>
    <row r="35" spans="1:4" ht="12.75">
      <c r="A35" s="7" t="s">
        <v>7</v>
      </c>
      <c r="B35" s="7"/>
      <c r="C35" s="7"/>
      <c r="D35" s="64">
        <f>SUM(D34)</f>
        <v>18990</v>
      </c>
    </row>
    <row r="36" spans="1:4" ht="15.75">
      <c r="A36" s="3" t="s">
        <v>11</v>
      </c>
      <c r="B36" s="3"/>
      <c r="C36" s="3"/>
      <c r="D36" s="95"/>
    </row>
    <row r="37" spans="1:4" ht="18">
      <c r="A37" s="5" t="s">
        <v>1</v>
      </c>
      <c r="B37" s="5" t="s">
        <v>2</v>
      </c>
      <c r="C37" s="5" t="s">
        <v>3</v>
      </c>
      <c r="D37" s="96" t="s">
        <v>4</v>
      </c>
    </row>
    <row r="38" spans="1:4" ht="25.5">
      <c r="A38" s="38" t="s">
        <v>106</v>
      </c>
      <c r="B38" s="16" t="s">
        <v>13</v>
      </c>
      <c r="C38" s="16">
        <v>2</v>
      </c>
      <c r="D38" s="28">
        <v>13809.75</v>
      </c>
    </row>
    <row r="39" spans="1:4" ht="12.75">
      <c r="A39" s="12" t="s">
        <v>73</v>
      </c>
      <c r="B39" s="16" t="s">
        <v>71</v>
      </c>
      <c r="C39" s="16">
        <v>10</v>
      </c>
      <c r="D39" s="28">
        <v>935.2</v>
      </c>
    </row>
    <row r="40" spans="1:4" ht="12.75">
      <c r="A40" s="12" t="s">
        <v>123</v>
      </c>
      <c r="B40" s="16"/>
      <c r="C40" s="16">
        <v>3</v>
      </c>
      <c r="D40" s="28">
        <v>3083.9</v>
      </c>
    </row>
    <row r="41" spans="1:4" ht="12.75">
      <c r="A41" s="12" t="s">
        <v>124</v>
      </c>
      <c r="B41" s="16"/>
      <c r="C41" s="16"/>
      <c r="D41" s="28">
        <v>13055.89</v>
      </c>
    </row>
    <row r="42" spans="1:4" ht="12.75">
      <c r="A42" s="12" t="s">
        <v>5</v>
      </c>
      <c r="B42" s="16" t="s">
        <v>69</v>
      </c>
      <c r="C42" s="16">
        <v>0.675</v>
      </c>
      <c r="D42" s="28">
        <v>6931.32</v>
      </c>
    </row>
    <row r="43" spans="1:4" ht="12.75">
      <c r="A43" s="17" t="s">
        <v>12</v>
      </c>
      <c r="B43" s="18" t="s">
        <v>13</v>
      </c>
      <c r="C43" s="18">
        <v>2</v>
      </c>
      <c r="D43" s="28">
        <v>540</v>
      </c>
    </row>
    <row r="44" spans="1:4" ht="12.75">
      <c r="A44" s="7" t="s">
        <v>7</v>
      </c>
      <c r="B44" s="7"/>
      <c r="C44" s="7"/>
      <c r="D44" s="64">
        <f>SUM(D38:D43)</f>
        <v>38356.06</v>
      </c>
    </row>
    <row r="45" spans="1:4" ht="15.75">
      <c r="A45" s="3" t="s">
        <v>162</v>
      </c>
      <c r="B45" s="3"/>
      <c r="C45" s="3"/>
      <c r="D45" s="95"/>
    </row>
    <row r="46" spans="1:4" ht="18">
      <c r="A46" s="5" t="s">
        <v>1</v>
      </c>
      <c r="B46" s="5" t="s">
        <v>2</v>
      </c>
      <c r="C46" s="5" t="s">
        <v>3</v>
      </c>
      <c r="D46" s="96" t="s">
        <v>4</v>
      </c>
    </row>
    <row r="47" spans="1:4" ht="25.5">
      <c r="A47" s="103" t="s">
        <v>166</v>
      </c>
      <c r="B47" s="79" t="s">
        <v>86</v>
      </c>
      <c r="C47" s="79" t="s">
        <v>165</v>
      </c>
      <c r="D47" s="99">
        <v>23375.98</v>
      </c>
    </row>
    <row r="48" spans="1:4" ht="12.75">
      <c r="A48" s="67" t="s">
        <v>172</v>
      </c>
      <c r="B48" s="68" t="s">
        <v>71</v>
      </c>
      <c r="C48" s="68">
        <v>13.8</v>
      </c>
      <c r="D48" s="100">
        <v>11463.58</v>
      </c>
    </row>
    <row r="49" spans="1:4" ht="25.5">
      <c r="A49" s="67" t="s">
        <v>184</v>
      </c>
      <c r="B49" s="68" t="s">
        <v>67</v>
      </c>
      <c r="C49" s="68">
        <v>0.055</v>
      </c>
      <c r="D49" s="100">
        <v>2523.61</v>
      </c>
    </row>
    <row r="50" spans="1:4" ht="25.5">
      <c r="A50" s="67" t="s">
        <v>191</v>
      </c>
      <c r="B50" s="68"/>
      <c r="C50" s="68"/>
      <c r="D50" s="100">
        <v>25366.41</v>
      </c>
    </row>
    <row r="51" spans="1:4" ht="12.75">
      <c r="A51" s="67" t="s">
        <v>73</v>
      </c>
      <c r="B51" s="68"/>
      <c r="C51" s="68"/>
      <c r="D51" s="100">
        <v>159.29</v>
      </c>
    </row>
    <row r="52" spans="1:4" ht="12.75">
      <c r="A52" s="7" t="s">
        <v>7</v>
      </c>
      <c r="B52" s="7"/>
      <c r="C52" s="7"/>
      <c r="D52" s="64">
        <f>SUM(D47:D51)</f>
        <v>62888.87</v>
      </c>
    </row>
    <row r="53" spans="1:4" s="9" customFormat="1" ht="12.75">
      <c r="A53" s="9" t="s">
        <v>171</v>
      </c>
      <c r="D53" s="98">
        <f>D35+D44+D52</f>
        <v>120234.93</v>
      </c>
    </row>
    <row r="55" spans="1:4" ht="18">
      <c r="A55" s="11" t="s">
        <v>49</v>
      </c>
      <c r="B55" s="11"/>
      <c r="C55" s="11"/>
      <c r="D55" s="94"/>
    </row>
    <row r="57" spans="1:4" ht="15.75">
      <c r="A57" s="3" t="s">
        <v>0</v>
      </c>
      <c r="B57" s="3"/>
      <c r="C57" s="3"/>
      <c r="D57" s="95"/>
    </row>
    <row r="58" spans="1:4" ht="17.25" customHeight="1">
      <c r="A58" s="5" t="s">
        <v>1</v>
      </c>
      <c r="B58" s="5" t="s">
        <v>2</v>
      </c>
      <c r="C58" s="5" t="s">
        <v>3</v>
      </c>
      <c r="D58" s="96" t="s">
        <v>4</v>
      </c>
    </row>
    <row r="59" spans="1:4" ht="12.75">
      <c r="A59" s="7" t="s">
        <v>7</v>
      </c>
      <c r="B59" s="7"/>
      <c r="C59" s="7"/>
      <c r="D59" s="64">
        <v>0</v>
      </c>
    </row>
    <row r="60" spans="1:4" ht="15.75">
      <c r="A60" s="3" t="s">
        <v>8</v>
      </c>
      <c r="B60" s="3"/>
      <c r="C60" s="3"/>
      <c r="D60" s="95"/>
    </row>
    <row r="61" spans="1:4" ht="18">
      <c r="A61" s="5" t="s">
        <v>1</v>
      </c>
      <c r="B61" s="5" t="s">
        <v>2</v>
      </c>
      <c r="C61" s="5" t="s">
        <v>3</v>
      </c>
      <c r="D61" s="96" t="s">
        <v>4</v>
      </c>
    </row>
    <row r="62" spans="1:4" ht="12.75">
      <c r="A62" s="19" t="s">
        <v>5</v>
      </c>
      <c r="B62" s="16" t="s">
        <v>69</v>
      </c>
      <c r="C62" s="16">
        <v>1.387</v>
      </c>
      <c r="D62" s="97">
        <v>11341</v>
      </c>
    </row>
    <row r="63" spans="1:4" ht="12.75">
      <c r="A63" s="12" t="s">
        <v>9</v>
      </c>
      <c r="B63" s="16" t="s">
        <v>10</v>
      </c>
      <c r="C63" s="16">
        <f>25.9</f>
        <v>25.9</v>
      </c>
      <c r="D63" s="97">
        <v>2939.65</v>
      </c>
    </row>
    <row r="64" spans="1:4" ht="12.75">
      <c r="A64" s="19" t="s">
        <v>76</v>
      </c>
      <c r="B64" s="16" t="s">
        <v>77</v>
      </c>
      <c r="C64" s="16">
        <v>4</v>
      </c>
      <c r="D64" s="97">
        <v>4615</v>
      </c>
    </row>
    <row r="65" spans="1:4" ht="12.75">
      <c r="A65" s="7" t="s">
        <v>7</v>
      </c>
      <c r="B65" s="7"/>
      <c r="C65" s="7"/>
      <c r="D65" s="64">
        <f>SUM(D62:D64)</f>
        <v>18895.65</v>
      </c>
    </row>
    <row r="66" spans="1:4" ht="15.75">
      <c r="A66" s="3" t="s">
        <v>11</v>
      </c>
      <c r="B66" s="3"/>
      <c r="C66" s="3"/>
      <c r="D66" s="95"/>
    </row>
    <row r="67" spans="1:4" ht="18">
      <c r="A67" s="5" t="s">
        <v>1</v>
      </c>
      <c r="B67" s="5" t="s">
        <v>2</v>
      </c>
      <c r="C67" s="5" t="s">
        <v>3</v>
      </c>
      <c r="D67" s="96" t="s">
        <v>4</v>
      </c>
    </row>
    <row r="68" spans="1:4" ht="12.75">
      <c r="A68" s="12" t="s">
        <v>9</v>
      </c>
      <c r="B68" s="16" t="s">
        <v>10</v>
      </c>
      <c r="C68" s="16">
        <v>136</v>
      </c>
      <c r="D68" s="28">
        <v>17089.76</v>
      </c>
    </row>
    <row r="69" spans="1:4" ht="12.75">
      <c r="A69" s="19" t="s">
        <v>14</v>
      </c>
      <c r="B69" s="16" t="s">
        <v>13</v>
      </c>
      <c r="C69" s="16">
        <v>24</v>
      </c>
      <c r="D69" s="28">
        <v>18035.98</v>
      </c>
    </row>
    <row r="70" spans="1:4" ht="12.75">
      <c r="A70" s="19" t="s">
        <v>5</v>
      </c>
      <c r="B70" s="16" t="s">
        <v>69</v>
      </c>
      <c r="C70" s="16">
        <v>0.16</v>
      </c>
      <c r="D70" s="28">
        <v>2665.3</v>
      </c>
    </row>
    <row r="71" spans="1:4" ht="12.75">
      <c r="A71" s="17" t="s">
        <v>12</v>
      </c>
      <c r="B71" s="18" t="s">
        <v>13</v>
      </c>
      <c r="C71" s="18">
        <v>4</v>
      </c>
      <c r="D71" s="28">
        <v>1080</v>
      </c>
    </row>
    <row r="72" spans="1:4" ht="12.75">
      <c r="A72" s="12" t="s">
        <v>72</v>
      </c>
      <c r="B72" s="16" t="s">
        <v>13</v>
      </c>
      <c r="C72" s="18">
        <v>1</v>
      </c>
      <c r="D72" s="28">
        <v>3146.88</v>
      </c>
    </row>
    <row r="73" spans="1:4" ht="12.75">
      <c r="A73" s="7" t="s">
        <v>7</v>
      </c>
      <c r="B73" s="7"/>
      <c r="C73" s="7"/>
      <c r="D73" s="64">
        <f>SUM(D68:D72)</f>
        <v>42017.92</v>
      </c>
    </row>
    <row r="74" spans="1:4" ht="15.75">
      <c r="A74" s="3" t="s">
        <v>162</v>
      </c>
      <c r="B74" s="3"/>
      <c r="C74" s="3"/>
      <c r="D74" s="95"/>
    </row>
    <row r="75" spans="1:4" ht="17.25" customHeight="1">
      <c r="A75" s="5" t="s">
        <v>1</v>
      </c>
      <c r="B75" s="5" t="s">
        <v>2</v>
      </c>
      <c r="C75" s="5" t="s">
        <v>3</v>
      </c>
      <c r="D75" s="96" t="s">
        <v>4</v>
      </c>
    </row>
    <row r="76" spans="1:4" s="93" customFormat="1" ht="12.75" customHeight="1">
      <c r="A76" s="66" t="s">
        <v>189</v>
      </c>
      <c r="B76" s="66" t="s">
        <v>86</v>
      </c>
      <c r="C76" s="66">
        <v>72</v>
      </c>
      <c r="D76" s="92">
        <v>31447.85</v>
      </c>
    </row>
    <row r="77" spans="1:4" s="93" customFormat="1" ht="12.75" customHeight="1">
      <c r="A77" s="66"/>
      <c r="B77" s="66"/>
      <c r="C77" s="66"/>
      <c r="D77" s="92"/>
    </row>
    <row r="78" spans="1:4" ht="12.75">
      <c r="A78" s="7" t="s">
        <v>7</v>
      </c>
      <c r="B78" s="7"/>
      <c r="C78" s="7"/>
      <c r="D78" s="64">
        <f>SUM(D76:D77)</f>
        <v>31447.85</v>
      </c>
    </row>
    <row r="79" spans="1:4" ht="12.75">
      <c r="A79" s="9" t="s">
        <v>15</v>
      </c>
      <c r="B79" s="9"/>
      <c r="C79" s="9"/>
      <c r="D79" s="98">
        <f>D65+D73+D78</f>
        <v>92361.42</v>
      </c>
    </row>
    <row r="82" spans="1:4" ht="18">
      <c r="A82" s="11" t="s">
        <v>50</v>
      </c>
      <c r="B82" s="11"/>
      <c r="C82" s="11"/>
      <c r="D82" s="94"/>
    </row>
    <row r="84" spans="1:4" ht="15.75">
      <c r="A84" s="3" t="s">
        <v>0</v>
      </c>
      <c r="B84" s="3"/>
      <c r="C84" s="3"/>
      <c r="D84" s="95"/>
    </row>
    <row r="85" spans="1:4" ht="18">
      <c r="A85" s="5" t="s">
        <v>1</v>
      </c>
      <c r="B85" s="5" t="s">
        <v>2</v>
      </c>
      <c r="C85" s="5" t="s">
        <v>3</v>
      </c>
      <c r="D85" s="96" t="s">
        <v>4</v>
      </c>
    </row>
    <row r="86" spans="1:4" ht="12.75">
      <c r="A86" s="7" t="s">
        <v>7</v>
      </c>
      <c r="B86" s="7"/>
      <c r="C86" s="7"/>
      <c r="D86" s="64">
        <v>0</v>
      </c>
    </row>
    <row r="87" spans="1:4" ht="15.75">
      <c r="A87" s="3" t="s">
        <v>8</v>
      </c>
      <c r="B87" s="3"/>
      <c r="C87" s="3"/>
      <c r="D87" s="95"/>
    </row>
    <row r="88" spans="1:4" ht="18">
      <c r="A88" s="5" t="s">
        <v>1</v>
      </c>
      <c r="B88" s="5" t="s">
        <v>2</v>
      </c>
      <c r="C88" s="5" t="s">
        <v>3</v>
      </c>
      <c r="D88" s="96" t="s">
        <v>4</v>
      </c>
    </row>
    <row r="89" spans="1:4" ht="12.75">
      <c r="A89" s="12" t="s">
        <v>65</v>
      </c>
      <c r="B89" s="16"/>
      <c r="C89" s="16"/>
      <c r="D89" s="97">
        <v>987.02</v>
      </c>
    </row>
    <row r="90" spans="1:4" ht="12.75">
      <c r="A90" s="12" t="s">
        <v>5</v>
      </c>
      <c r="B90" s="16" t="s">
        <v>69</v>
      </c>
      <c r="C90" s="16">
        <v>0.506</v>
      </c>
      <c r="D90" s="97">
        <v>4528</v>
      </c>
    </row>
    <row r="91" spans="1:4" ht="12.75">
      <c r="A91" s="7" t="s">
        <v>7</v>
      </c>
      <c r="B91" s="7"/>
      <c r="C91" s="7"/>
      <c r="D91" s="64">
        <f>SUM(D89:D90)</f>
        <v>5515.02</v>
      </c>
    </row>
    <row r="92" spans="1:4" ht="15.75">
      <c r="A92" s="3" t="s">
        <v>11</v>
      </c>
      <c r="B92" s="3"/>
      <c r="C92" s="3"/>
      <c r="D92" s="95"/>
    </row>
    <row r="93" spans="1:4" ht="18">
      <c r="A93" s="5" t="s">
        <v>1</v>
      </c>
      <c r="B93" s="5" t="s">
        <v>2</v>
      </c>
      <c r="C93" s="5" t="s">
        <v>3</v>
      </c>
      <c r="D93" s="96" t="s">
        <v>4</v>
      </c>
    </row>
    <row r="94" spans="1:4" ht="12.75">
      <c r="A94" s="29" t="s">
        <v>66</v>
      </c>
      <c r="B94" s="16" t="s">
        <v>67</v>
      </c>
      <c r="C94" s="29">
        <v>0.28</v>
      </c>
      <c r="D94" s="28">
        <v>7291</v>
      </c>
    </row>
    <row r="95" spans="1:4" ht="12.75">
      <c r="A95" s="12" t="s">
        <v>100</v>
      </c>
      <c r="B95" s="16" t="s">
        <v>101</v>
      </c>
      <c r="C95" s="29">
        <v>7</v>
      </c>
      <c r="D95" s="28">
        <v>2265.6</v>
      </c>
    </row>
    <row r="96" spans="1:4" ht="12.75">
      <c r="A96" s="12" t="s">
        <v>65</v>
      </c>
      <c r="B96" s="16"/>
      <c r="C96" s="29"/>
      <c r="D96" s="28">
        <v>684.38</v>
      </c>
    </row>
    <row r="97" spans="1:4" ht="12.75">
      <c r="A97" s="12" t="s">
        <v>125</v>
      </c>
      <c r="B97" s="16" t="s">
        <v>67</v>
      </c>
      <c r="C97" s="29">
        <v>3.36</v>
      </c>
      <c r="D97" s="28">
        <v>170324.87</v>
      </c>
    </row>
    <row r="98" spans="1:4" ht="12.75">
      <c r="A98" s="17" t="s">
        <v>12</v>
      </c>
      <c r="B98" s="18" t="s">
        <v>13</v>
      </c>
      <c r="C98" s="18">
        <v>2</v>
      </c>
      <c r="D98" s="28">
        <v>540</v>
      </c>
    </row>
    <row r="99" spans="1:4" ht="12.75">
      <c r="A99" s="12" t="s">
        <v>5</v>
      </c>
      <c r="B99" s="16" t="s">
        <v>69</v>
      </c>
      <c r="C99" s="18">
        <v>1.55</v>
      </c>
      <c r="D99" s="28">
        <v>16721.78</v>
      </c>
    </row>
    <row r="100" spans="1:4" ht="12.75">
      <c r="A100" s="7" t="s">
        <v>7</v>
      </c>
      <c r="B100" s="7"/>
      <c r="C100" s="7"/>
      <c r="D100" s="64">
        <f>SUM(D94:D99)</f>
        <v>197827.63</v>
      </c>
    </row>
    <row r="101" spans="1:4" ht="15.75">
      <c r="A101" s="3" t="s">
        <v>162</v>
      </c>
      <c r="B101" s="3"/>
      <c r="C101" s="3"/>
      <c r="D101" s="95"/>
    </row>
    <row r="102" spans="1:4" ht="18">
      <c r="A102" s="5" t="s">
        <v>1</v>
      </c>
      <c r="B102" s="5" t="s">
        <v>2</v>
      </c>
      <c r="C102" s="5" t="s">
        <v>3</v>
      </c>
      <c r="D102" s="96" t="s">
        <v>4</v>
      </c>
    </row>
    <row r="103" spans="1:4" s="93" customFormat="1" ht="12.75" customHeight="1">
      <c r="A103" s="66"/>
      <c r="B103" s="66"/>
      <c r="C103" s="66"/>
      <c r="D103" s="92">
        <v>0</v>
      </c>
    </row>
    <row r="104" spans="1:4" s="93" customFormat="1" ht="12.75" customHeight="1">
      <c r="A104" s="66"/>
      <c r="B104" s="66"/>
      <c r="C104" s="66"/>
      <c r="D104" s="92">
        <v>0</v>
      </c>
    </row>
    <row r="105" spans="1:4" ht="12.75">
      <c r="A105" s="7" t="s">
        <v>7</v>
      </c>
      <c r="B105" s="7"/>
      <c r="C105" s="7"/>
      <c r="D105" s="64">
        <f>SUM(D103:D104)</f>
        <v>0</v>
      </c>
    </row>
    <row r="106" spans="1:4" ht="12.75">
      <c r="A106" s="9" t="s">
        <v>15</v>
      </c>
      <c r="B106" s="9"/>
      <c r="C106" s="9"/>
      <c r="D106" s="98">
        <f>D91+D100+D105</f>
        <v>203342.65</v>
      </c>
    </row>
    <row r="109" spans="1:4" ht="18">
      <c r="A109" s="11" t="s">
        <v>51</v>
      </c>
      <c r="B109" s="11"/>
      <c r="C109" s="11"/>
      <c r="D109" s="94"/>
    </row>
    <row r="111" spans="1:4" ht="15.75">
      <c r="A111" s="3" t="s">
        <v>0</v>
      </c>
      <c r="B111" s="3"/>
      <c r="C111" s="3"/>
      <c r="D111" s="95"/>
    </row>
    <row r="112" spans="1:4" ht="18">
      <c r="A112" s="5" t="s">
        <v>1</v>
      </c>
      <c r="B112" s="5" t="s">
        <v>2</v>
      </c>
      <c r="C112" s="5" t="s">
        <v>3</v>
      </c>
      <c r="D112" s="96" t="s">
        <v>4</v>
      </c>
    </row>
    <row r="113" spans="1:4" ht="12.75">
      <c r="A113" s="7" t="s">
        <v>7</v>
      </c>
      <c r="B113" s="7"/>
      <c r="C113" s="7"/>
      <c r="D113" s="64">
        <v>0</v>
      </c>
    </row>
    <row r="114" spans="1:4" ht="15.75">
      <c r="A114" s="3" t="s">
        <v>8</v>
      </c>
      <c r="B114" s="3"/>
      <c r="C114" s="3"/>
      <c r="D114" s="95"/>
    </row>
    <row r="115" spans="1:4" ht="18">
      <c r="A115" s="5" t="s">
        <v>1</v>
      </c>
      <c r="B115" s="5" t="s">
        <v>2</v>
      </c>
      <c r="C115" s="5" t="s">
        <v>3</v>
      </c>
      <c r="D115" s="96" t="s">
        <v>4</v>
      </c>
    </row>
    <row r="116" spans="1:4" ht="12.75">
      <c r="A116" s="12" t="s">
        <v>65</v>
      </c>
      <c r="B116" s="16"/>
      <c r="C116" s="16"/>
      <c r="D116" s="97">
        <v>987.02</v>
      </c>
    </row>
    <row r="117" spans="1:4" ht="12.75">
      <c r="A117" s="12" t="s">
        <v>126</v>
      </c>
      <c r="B117" s="16" t="s">
        <v>109</v>
      </c>
      <c r="C117" s="16">
        <v>1</v>
      </c>
      <c r="D117" s="97">
        <v>27958.92</v>
      </c>
    </row>
    <row r="118" spans="1:4" ht="12.75">
      <c r="A118" s="7" t="s">
        <v>7</v>
      </c>
      <c r="B118" s="7"/>
      <c r="C118" s="7"/>
      <c r="D118" s="64">
        <f>SUM(D116:D117)</f>
        <v>28945.94</v>
      </c>
    </row>
    <row r="119" spans="1:4" ht="15.75">
      <c r="A119" s="3" t="s">
        <v>11</v>
      </c>
      <c r="B119" s="3"/>
      <c r="C119" s="3"/>
      <c r="D119" s="95"/>
    </row>
    <row r="120" spans="1:4" ht="18">
      <c r="A120" s="5" t="s">
        <v>1</v>
      </c>
      <c r="B120" s="5" t="s">
        <v>2</v>
      </c>
      <c r="C120" s="5" t="s">
        <v>3</v>
      </c>
      <c r="D120" s="96" t="s">
        <v>4</v>
      </c>
    </row>
    <row r="121" spans="1:4" ht="12.75">
      <c r="A121" s="12" t="s">
        <v>65</v>
      </c>
      <c r="B121" s="16"/>
      <c r="C121" s="16"/>
      <c r="D121" s="28">
        <v>684.38</v>
      </c>
    </row>
    <row r="122" spans="1:4" ht="12.75">
      <c r="A122" s="17" t="s">
        <v>12</v>
      </c>
      <c r="B122" s="18" t="s">
        <v>13</v>
      </c>
      <c r="C122" s="18">
        <v>7</v>
      </c>
      <c r="D122" s="28">
        <v>1890</v>
      </c>
    </row>
    <row r="123" spans="1:4" ht="12.75">
      <c r="A123" s="17" t="s">
        <v>70</v>
      </c>
      <c r="B123" s="18" t="s">
        <v>71</v>
      </c>
      <c r="C123" s="18">
        <v>24.67</v>
      </c>
      <c r="D123" s="28">
        <v>12160</v>
      </c>
    </row>
    <row r="124" spans="1:4" ht="12.75">
      <c r="A124" s="17" t="s">
        <v>127</v>
      </c>
      <c r="B124" s="18" t="s">
        <v>13</v>
      </c>
      <c r="C124" s="18">
        <v>2</v>
      </c>
      <c r="D124" s="28">
        <v>3166.98</v>
      </c>
    </row>
    <row r="125" spans="1:4" ht="12.75">
      <c r="A125" s="7" t="s">
        <v>7</v>
      </c>
      <c r="B125" s="7"/>
      <c r="C125" s="7"/>
      <c r="D125" s="64">
        <f>SUM(D121:D124)</f>
        <v>17901.36</v>
      </c>
    </row>
    <row r="126" spans="1:4" ht="15.75">
      <c r="A126" s="3" t="s">
        <v>154</v>
      </c>
      <c r="B126" s="3"/>
      <c r="C126" s="3"/>
      <c r="D126" s="95"/>
    </row>
    <row r="127" spans="1:4" ht="18">
      <c r="A127" s="5" t="s">
        <v>1</v>
      </c>
      <c r="B127" s="5" t="s">
        <v>2</v>
      </c>
      <c r="C127" s="5" t="s">
        <v>3</v>
      </c>
      <c r="D127" s="96" t="s">
        <v>4</v>
      </c>
    </row>
    <row r="128" spans="1:4" ht="25.5">
      <c r="A128" s="67" t="s">
        <v>159</v>
      </c>
      <c r="B128" s="68" t="s">
        <v>67</v>
      </c>
      <c r="C128" s="67" t="s">
        <v>163</v>
      </c>
      <c r="D128" s="28">
        <v>30968.38</v>
      </c>
    </row>
    <row r="129" spans="1:4" ht="12.75">
      <c r="A129" s="67" t="s">
        <v>14</v>
      </c>
      <c r="B129" s="68"/>
      <c r="C129" s="67"/>
      <c r="D129" s="28">
        <v>12300.48</v>
      </c>
    </row>
    <row r="130" spans="1:4" ht="25.5">
      <c r="A130" s="67" t="s">
        <v>207</v>
      </c>
      <c r="B130" s="68"/>
      <c r="C130" s="67"/>
      <c r="D130" s="28">
        <v>59116.48</v>
      </c>
    </row>
    <row r="131" spans="1:4" ht="12.75">
      <c r="A131" s="7" t="s">
        <v>7</v>
      </c>
      <c r="B131" s="69"/>
      <c r="C131" s="7"/>
      <c r="D131" s="64">
        <f>SUM(D128:D130)</f>
        <v>102385.34</v>
      </c>
    </row>
    <row r="132" spans="1:4" ht="12.75">
      <c r="A132" s="9" t="s">
        <v>15</v>
      </c>
      <c r="B132" s="9"/>
      <c r="C132" s="9"/>
      <c r="D132" s="98">
        <f>D118+D125+D131</f>
        <v>149232.64</v>
      </c>
    </row>
    <row r="133" spans="1:4" ht="12.75">
      <c r="A133" s="9"/>
      <c r="B133" s="9"/>
      <c r="C133" s="9"/>
      <c r="D133" s="98"/>
    </row>
    <row r="135" spans="1:4" ht="18">
      <c r="A135" s="11" t="s">
        <v>52</v>
      </c>
      <c r="B135" s="11"/>
      <c r="C135" s="11"/>
      <c r="D135" s="94"/>
    </row>
    <row r="137" spans="1:4" ht="15.75">
      <c r="A137" s="3" t="s">
        <v>0</v>
      </c>
      <c r="B137" s="3"/>
      <c r="C137" s="3"/>
      <c r="D137" s="95"/>
    </row>
    <row r="138" spans="1:4" ht="18">
      <c r="A138" s="5" t="s">
        <v>1</v>
      </c>
      <c r="B138" s="5" t="s">
        <v>2</v>
      </c>
      <c r="C138" s="5" t="s">
        <v>3</v>
      </c>
      <c r="D138" s="96" t="s">
        <v>4</v>
      </c>
    </row>
    <row r="139" spans="1:4" ht="12.75">
      <c r="A139" s="1"/>
      <c r="B139" s="1"/>
      <c r="C139" s="1"/>
      <c r="D139" s="28"/>
    </row>
    <row r="140" spans="1:4" ht="12.75">
      <c r="A140" s="7" t="s">
        <v>7</v>
      </c>
      <c r="B140" s="7"/>
      <c r="C140" s="7"/>
      <c r="D140" s="64">
        <v>0</v>
      </c>
    </row>
    <row r="141" spans="1:4" ht="15.75">
      <c r="A141" s="3" t="s">
        <v>8</v>
      </c>
      <c r="B141" s="3"/>
      <c r="C141" s="3"/>
      <c r="D141" s="95"/>
    </row>
    <row r="142" spans="1:4" ht="18">
      <c r="A142" s="5" t="s">
        <v>1</v>
      </c>
      <c r="B142" s="5" t="s">
        <v>2</v>
      </c>
      <c r="C142" s="5" t="s">
        <v>3</v>
      </c>
      <c r="D142" s="96" t="s">
        <v>4</v>
      </c>
    </row>
    <row r="143" spans="1:4" ht="12.75">
      <c r="A143" s="46" t="s">
        <v>65</v>
      </c>
      <c r="B143" s="47"/>
      <c r="C143" s="47"/>
      <c r="D143" s="51">
        <v>987.02</v>
      </c>
    </row>
    <row r="144" spans="1:4" ht="12.75">
      <c r="A144" s="43" t="s">
        <v>92</v>
      </c>
      <c r="B144" s="18" t="s">
        <v>128</v>
      </c>
      <c r="C144" s="18">
        <v>2.84</v>
      </c>
      <c r="D144" s="52">
        <v>19078</v>
      </c>
    </row>
    <row r="145" spans="1:4" ht="12.75">
      <c r="A145" s="48" t="s">
        <v>100</v>
      </c>
      <c r="B145" s="49" t="s">
        <v>101</v>
      </c>
      <c r="C145" s="49">
        <v>7</v>
      </c>
      <c r="D145" s="53">
        <v>3201</v>
      </c>
    </row>
    <row r="146" spans="1:4" ht="12.75">
      <c r="A146" s="50" t="s">
        <v>5</v>
      </c>
      <c r="B146" s="18" t="s">
        <v>69</v>
      </c>
      <c r="C146" s="18">
        <v>1.59</v>
      </c>
      <c r="D146" s="52">
        <v>15659</v>
      </c>
    </row>
    <row r="147" spans="1:4" ht="12.75">
      <c r="A147" s="50" t="s">
        <v>129</v>
      </c>
      <c r="B147" s="18" t="s">
        <v>13</v>
      </c>
      <c r="C147" s="18">
        <v>1</v>
      </c>
      <c r="D147" s="52">
        <v>1490</v>
      </c>
    </row>
    <row r="148" spans="1:4" ht="12.75">
      <c r="A148" s="17" t="s">
        <v>125</v>
      </c>
      <c r="B148" s="18" t="s">
        <v>77</v>
      </c>
      <c r="C148" s="18">
        <v>626.5</v>
      </c>
      <c r="D148" s="52">
        <v>210117</v>
      </c>
    </row>
    <row r="149" spans="1:4" ht="12.75">
      <c r="A149" s="7" t="s">
        <v>7</v>
      </c>
      <c r="B149" s="7"/>
      <c r="C149" s="7"/>
      <c r="D149" s="64">
        <f>SUM(D143:D148)</f>
        <v>250532.02000000002</v>
      </c>
    </row>
    <row r="150" spans="1:4" ht="15.75">
      <c r="A150" s="3" t="s">
        <v>11</v>
      </c>
      <c r="B150" s="3"/>
      <c r="C150" s="3"/>
      <c r="D150" s="95"/>
    </row>
    <row r="151" spans="1:4" ht="18">
      <c r="A151" s="5" t="s">
        <v>1</v>
      </c>
      <c r="B151" s="5" t="s">
        <v>2</v>
      </c>
      <c r="C151" s="5" t="s">
        <v>3</v>
      </c>
      <c r="D151" s="96" t="s">
        <v>4</v>
      </c>
    </row>
    <row r="152" spans="1:4" ht="12.75">
      <c r="A152" s="50" t="s">
        <v>5</v>
      </c>
      <c r="B152" s="18" t="s">
        <v>69</v>
      </c>
      <c r="C152" s="18">
        <v>0.3</v>
      </c>
      <c r="D152" s="28">
        <v>5224.15</v>
      </c>
    </row>
    <row r="153" spans="1:4" ht="12.75">
      <c r="A153" s="17" t="s">
        <v>65</v>
      </c>
      <c r="B153" s="18"/>
      <c r="C153" s="18"/>
      <c r="D153" s="28">
        <v>684.38</v>
      </c>
    </row>
    <row r="154" spans="1:4" ht="12.75">
      <c r="A154" s="17" t="s">
        <v>12</v>
      </c>
      <c r="B154" s="18" t="s">
        <v>13</v>
      </c>
      <c r="C154" s="18">
        <v>3</v>
      </c>
      <c r="D154" s="28">
        <v>810</v>
      </c>
    </row>
    <row r="155" spans="1:4" ht="12.75">
      <c r="A155" s="7" t="s">
        <v>7</v>
      </c>
      <c r="B155" s="7"/>
      <c r="C155" s="7"/>
      <c r="D155" s="64">
        <f>SUM(D152:D154)</f>
        <v>6718.53</v>
      </c>
    </row>
    <row r="156" spans="1:4" ht="15.75">
      <c r="A156" s="3" t="s">
        <v>154</v>
      </c>
      <c r="B156" s="3"/>
      <c r="C156" s="3"/>
      <c r="D156" s="95"/>
    </row>
    <row r="157" spans="1:4" ht="18">
      <c r="A157" s="5" t="s">
        <v>1</v>
      </c>
      <c r="B157" s="5" t="s">
        <v>2</v>
      </c>
      <c r="C157" s="5" t="s">
        <v>3</v>
      </c>
      <c r="D157" s="96" t="s">
        <v>4</v>
      </c>
    </row>
    <row r="158" spans="1:4" ht="12.75">
      <c r="A158" s="67" t="s">
        <v>158</v>
      </c>
      <c r="B158" s="66" t="s">
        <v>13</v>
      </c>
      <c r="C158" s="1">
        <v>1</v>
      </c>
      <c r="D158" s="28">
        <v>156.48</v>
      </c>
    </row>
    <row r="159" spans="1:4" ht="12.75">
      <c r="A159" s="66" t="s">
        <v>169</v>
      </c>
      <c r="B159" s="66" t="s">
        <v>13</v>
      </c>
      <c r="C159" s="1">
        <v>1</v>
      </c>
      <c r="D159" s="28">
        <v>1514.25</v>
      </c>
    </row>
    <row r="160" spans="1:4" ht="12.75">
      <c r="A160" s="66" t="s">
        <v>100</v>
      </c>
      <c r="B160" s="66" t="s">
        <v>101</v>
      </c>
      <c r="C160" s="1">
        <v>7</v>
      </c>
      <c r="D160" s="28">
        <v>2220.7</v>
      </c>
    </row>
    <row r="161" spans="1:4" ht="12.75">
      <c r="A161" s="66" t="s">
        <v>206</v>
      </c>
      <c r="B161" s="66" t="s">
        <v>86</v>
      </c>
      <c r="C161" s="1">
        <v>16</v>
      </c>
      <c r="D161" s="28">
        <v>9957.22</v>
      </c>
    </row>
    <row r="162" spans="1:4" ht="12.75">
      <c r="A162" s="66" t="s">
        <v>73</v>
      </c>
      <c r="B162" s="66"/>
      <c r="C162" s="1"/>
      <c r="D162" s="28">
        <v>159.29</v>
      </c>
    </row>
    <row r="163" spans="1:4" ht="12.75">
      <c r="A163" s="7" t="s">
        <v>7</v>
      </c>
      <c r="B163" s="7"/>
      <c r="C163" s="7"/>
      <c r="D163" s="64">
        <f>SUM(D158:D162)</f>
        <v>14007.94</v>
      </c>
    </row>
    <row r="164" spans="1:4" ht="12.75">
      <c r="A164" s="9" t="s">
        <v>15</v>
      </c>
      <c r="B164" s="9"/>
      <c r="C164" s="9"/>
      <c r="D164" s="98">
        <f>D140+D149+D155+D163</f>
        <v>271258.49</v>
      </c>
    </row>
    <row r="166" spans="1:4" ht="18">
      <c r="A166" s="11" t="s">
        <v>53</v>
      </c>
      <c r="B166" s="11"/>
      <c r="C166" s="11"/>
      <c r="D166" s="94"/>
    </row>
    <row r="168" spans="1:4" ht="15.75">
      <c r="A168" s="3" t="s">
        <v>0</v>
      </c>
      <c r="B168" s="3"/>
      <c r="C168" s="3"/>
      <c r="D168" s="95"/>
    </row>
    <row r="169" spans="1:4" ht="18">
      <c r="A169" s="5" t="s">
        <v>1</v>
      </c>
      <c r="B169" s="5" t="s">
        <v>2</v>
      </c>
      <c r="C169" s="5" t="s">
        <v>3</v>
      </c>
      <c r="D169" s="96" t="s">
        <v>4</v>
      </c>
    </row>
    <row r="170" spans="1:4" ht="12.75">
      <c r="A170" s="7" t="s">
        <v>7</v>
      </c>
      <c r="B170" s="7"/>
      <c r="C170" s="7"/>
      <c r="D170" s="64">
        <v>0</v>
      </c>
    </row>
    <row r="171" spans="1:4" ht="15.75">
      <c r="A171" s="3" t="s">
        <v>8</v>
      </c>
      <c r="B171" s="3"/>
      <c r="C171" s="3"/>
      <c r="D171" s="95"/>
    </row>
    <row r="172" spans="1:4" ht="18">
      <c r="A172" s="5" t="s">
        <v>1</v>
      </c>
      <c r="B172" s="5" t="s">
        <v>2</v>
      </c>
      <c r="C172" s="5" t="s">
        <v>3</v>
      </c>
      <c r="D172" s="96" t="s">
        <v>4</v>
      </c>
    </row>
    <row r="173" spans="1:4" ht="12.75">
      <c r="A173" s="12" t="s">
        <v>130</v>
      </c>
      <c r="B173" s="16" t="s">
        <v>77</v>
      </c>
      <c r="C173" s="16">
        <v>36.53</v>
      </c>
      <c r="D173" s="97">
        <v>22178</v>
      </c>
    </row>
    <row r="174" spans="1:4" ht="12.75">
      <c r="A174" s="12" t="s">
        <v>131</v>
      </c>
      <c r="B174" s="16" t="s">
        <v>69</v>
      </c>
      <c r="C174" s="16">
        <v>0.114</v>
      </c>
      <c r="D174" s="97">
        <v>6384</v>
      </c>
    </row>
    <row r="175" spans="1:4" ht="12.75">
      <c r="A175" s="7" t="s">
        <v>7</v>
      </c>
      <c r="B175" s="7"/>
      <c r="C175" s="7"/>
      <c r="D175" s="64">
        <f>SUM(D173:D174)</f>
        <v>28562</v>
      </c>
    </row>
    <row r="176" spans="1:4" ht="15.75">
      <c r="A176" s="3" t="s">
        <v>11</v>
      </c>
      <c r="B176" s="3"/>
      <c r="C176" s="3"/>
      <c r="D176" s="95"/>
    </row>
    <row r="177" spans="1:4" ht="18">
      <c r="A177" s="5" t="s">
        <v>1</v>
      </c>
      <c r="B177" s="5" t="s">
        <v>2</v>
      </c>
      <c r="C177" s="5" t="s">
        <v>3</v>
      </c>
      <c r="D177" s="96" t="s">
        <v>4</v>
      </c>
    </row>
    <row r="178" spans="1:4" ht="12.75">
      <c r="A178" s="17" t="s">
        <v>12</v>
      </c>
      <c r="B178" s="18" t="s">
        <v>13</v>
      </c>
      <c r="C178" s="18">
        <v>1</v>
      </c>
      <c r="D178" s="28">
        <v>270</v>
      </c>
    </row>
    <row r="179" spans="1:4" ht="12.75">
      <c r="A179" s="7" t="s">
        <v>7</v>
      </c>
      <c r="B179" s="7"/>
      <c r="C179" s="7"/>
      <c r="D179" s="64">
        <f>SUM(D178)</f>
        <v>270</v>
      </c>
    </row>
    <row r="180" spans="1:4" ht="15.75">
      <c r="A180" s="3" t="s">
        <v>162</v>
      </c>
      <c r="B180" s="3"/>
      <c r="C180" s="3"/>
      <c r="D180" s="95"/>
    </row>
    <row r="181" spans="1:4" ht="18">
      <c r="A181" s="5" t="s">
        <v>1</v>
      </c>
      <c r="B181" s="5" t="s">
        <v>2</v>
      </c>
      <c r="C181" s="5" t="s">
        <v>3</v>
      </c>
      <c r="D181" s="96" t="s">
        <v>4</v>
      </c>
    </row>
    <row r="182" spans="1:4" ht="12.75">
      <c r="A182" s="66" t="s">
        <v>91</v>
      </c>
      <c r="B182" s="68" t="s">
        <v>86</v>
      </c>
      <c r="C182" s="66">
        <v>7.6</v>
      </c>
      <c r="D182" s="92">
        <v>8375.42</v>
      </c>
    </row>
    <row r="183" spans="1:4" ht="12.75">
      <c r="A183" s="66" t="s">
        <v>14</v>
      </c>
      <c r="B183" s="68"/>
      <c r="C183" s="66"/>
      <c r="D183" s="92">
        <v>8744.32</v>
      </c>
    </row>
    <row r="184" spans="1:4" ht="12.75">
      <c r="A184" s="66"/>
      <c r="B184" s="68"/>
      <c r="C184" s="66"/>
      <c r="D184" s="92"/>
    </row>
    <row r="185" spans="1:4" ht="12.75" customHeight="1">
      <c r="A185" s="7" t="s">
        <v>7</v>
      </c>
      <c r="B185" s="7"/>
      <c r="C185" s="7"/>
      <c r="D185" s="64">
        <f>SUM(D182:D184)</f>
        <v>17119.739999999998</v>
      </c>
    </row>
    <row r="186" spans="1:4" ht="12.75" customHeight="1">
      <c r="A186" s="9" t="s">
        <v>15</v>
      </c>
      <c r="B186" s="9"/>
      <c r="C186" s="9"/>
      <c r="D186" s="98">
        <f>D175+D179+D185</f>
        <v>45951.74</v>
      </c>
    </row>
    <row r="189" spans="1:4" ht="18">
      <c r="A189" s="126" t="s">
        <v>54</v>
      </c>
      <c r="B189" s="126"/>
      <c r="C189" s="11"/>
      <c r="D189" s="94"/>
    </row>
    <row r="191" spans="1:4" ht="15.75">
      <c r="A191" s="3" t="s">
        <v>0</v>
      </c>
      <c r="B191" s="3"/>
      <c r="C191" s="3"/>
      <c r="D191" s="95"/>
    </row>
    <row r="192" spans="1:4" ht="18">
      <c r="A192" s="5" t="s">
        <v>1</v>
      </c>
      <c r="B192" s="5" t="s">
        <v>2</v>
      </c>
      <c r="C192" s="5" t="s">
        <v>3</v>
      </c>
      <c r="D192" s="96" t="s">
        <v>4</v>
      </c>
    </row>
    <row r="193" spans="1:4" ht="12.75">
      <c r="A193" s="7" t="s">
        <v>7</v>
      </c>
      <c r="B193" s="7"/>
      <c r="C193" s="7"/>
      <c r="D193" s="64">
        <v>0</v>
      </c>
    </row>
    <row r="194" spans="1:4" ht="15.75">
      <c r="A194" s="3" t="s">
        <v>8</v>
      </c>
      <c r="B194" s="3"/>
      <c r="C194" s="3"/>
      <c r="D194" s="95"/>
    </row>
    <row r="195" spans="1:4" ht="18">
      <c r="A195" s="5" t="s">
        <v>1</v>
      </c>
      <c r="B195" s="5" t="s">
        <v>2</v>
      </c>
      <c r="C195" s="5" t="s">
        <v>3</v>
      </c>
      <c r="D195" s="96" t="s">
        <v>4</v>
      </c>
    </row>
    <row r="196" spans="1:4" ht="12.75">
      <c r="A196" s="19" t="s">
        <v>5</v>
      </c>
      <c r="B196" s="16" t="s">
        <v>69</v>
      </c>
      <c r="C196" s="16">
        <v>1.214</v>
      </c>
      <c r="D196" s="97">
        <v>10059</v>
      </c>
    </row>
    <row r="197" spans="1:4" ht="12.75">
      <c r="A197" s="12" t="s">
        <v>9</v>
      </c>
      <c r="B197" s="16" t="s">
        <v>10</v>
      </c>
      <c r="C197" s="16">
        <v>88.1</v>
      </c>
      <c r="D197" s="97">
        <v>9999.35</v>
      </c>
    </row>
    <row r="198" spans="1:4" ht="12.75">
      <c r="A198" s="7" t="s">
        <v>7</v>
      </c>
      <c r="B198" s="7"/>
      <c r="C198" s="7"/>
      <c r="D198" s="64">
        <f>SUM(D196:D197)</f>
        <v>20058.35</v>
      </c>
    </row>
    <row r="199" spans="1:4" ht="15.75">
      <c r="A199" s="3" t="s">
        <v>11</v>
      </c>
      <c r="B199" s="3"/>
      <c r="C199" s="3"/>
      <c r="D199" s="95"/>
    </row>
    <row r="200" spans="1:4" ht="18">
      <c r="A200" s="5" t="s">
        <v>1</v>
      </c>
      <c r="B200" s="5" t="s">
        <v>2</v>
      </c>
      <c r="C200" s="5" t="s">
        <v>3</v>
      </c>
      <c r="D200" s="96" t="s">
        <v>4</v>
      </c>
    </row>
    <row r="201" spans="1:4" ht="12.75">
      <c r="A201" s="19" t="s">
        <v>5</v>
      </c>
      <c r="B201" s="16" t="s">
        <v>69</v>
      </c>
      <c r="C201" s="16">
        <v>0.15</v>
      </c>
      <c r="D201" s="97">
        <v>2696.7</v>
      </c>
    </row>
    <row r="202" spans="1:4" ht="12.75">
      <c r="A202" s="7" t="s">
        <v>7</v>
      </c>
      <c r="B202" s="7"/>
      <c r="C202" s="7"/>
      <c r="D202" s="64">
        <f>SUM(D201)</f>
        <v>2696.7</v>
      </c>
    </row>
    <row r="203" spans="1:4" ht="15.75">
      <c r="A203" s="3" t="s">
        <v>162</v>
      </c>
      <c r="B203" s="3"/>
      <c r="C203" s="3"/>
      <c r="D203" s="95"/>
    </row>
    <row r="204" spans="1:4" ht="18">
      <c r="A204" s="5" t="s">
        <v>1</v>
      </c>
      <c r="B204" s="5" t="s">
        <v>2</v>
      </c>
      <c r="C204" s="5" t="s">
        <v>3</v>
      </c>
      <c r="D204" s="96" t="s">
        <v>4</v>
      </c>
    </row>
    <row r="205" spans="1:4" s="93" customFormat="1" ht="12.75">
      <c r="A205" s="66" t="s">
        <v>130</v>
      </c>
      <c r="B205" s="14" t="s">
        <v>86</v>
      </c>
      <c r="C205" s="66">
        <v>190</v>
      </c>
      <c r="D205" s="92">
        <v>103901.45</v>
      </c>
    </row>
    <row r="206" spans="1:4" s="93" customFormat="1" ht="12.75">
      <c r="A206" s="66" t="s">
        <v>189</v>
      </c>
      <c r="B206" s="14" t="s">
        <v>86</v>
      </c>
      <c r="C206" s="66">
        <v>52</v>
      </c>
      <c r="D206" s="92">
        <v>25302.4</v>
      </c>
    </row>
    <row r="207" spans="1:4" ht="17.25" customHeight="1">
      <c r="A207" s="7" t="s">
        <v>7</v>
      </c>
      <c r="B207" s="7"/>
      <c r="C207" s="7"/>
      <c r="D207" s="64">
        <f>SUM(D205:D206)</f>
        <v>129203.85</v>
      </c>
    </row>
    <row r="208" spans="1:4" ht="17.25" customHeight="1">
      <c r="A208" s="9" t="s">
        <v>15</v>
      </c>
      <c r="B208" s="9"/>
      <c r="C208" s="9"/>
      <c r="D208" s="98">
        <f>D198+D202+D207</f>
        <v>151958.9</v>
      </c>
    </row>
    <row r="211" spans="1:4" ht="18">
      <c r="A211" s="11" t="s">
        <v>55</v>
      </c>
      <c r="B211" s="11"/>
      <c r="C211" s="11"/>
      <c r="D211" s="94"/>
    </row>
    <row r="213" spans="1:4" ht="15.75">
      <c r="A213" s="3" t="s">
        <v>0</v>
      </c>
      <c r="B213" s="3"/>
      <c r="C213" s="3"/>
      <c r="D213" s="95"/>
    </row>
    <row r="214" spans="1:4" ht="18">
      <c r="A214" s="5" t="s">
        <v>1</v>
      </c>
      <c r="B214" s="5" t="s">
        <v>2</v>
      </c>
      <c r="C214" s="5" t="s">
        <v>3</v>
      </c>
      <c r="D214" s="96" t="s">
        <v>4</v>
      </c>
    </row>
    <row r="215" spans="1:4" ht="12.75">
      <c r="A215" s="7" t="s">
        <v>7</v>
      </c>
      <c r="B215" s="7"/>
      <c r="C215" s="7"/>
      <c r="D215" s="64">
        <v>0</v>
      </c>
    </row>
    <row r="216" spans="1:4" ht="15.75">
      <c r="A216" s="3" t="s">
        <v>8</v>
      </c>
      <c r="B216" s="3"/>
      <c r="C216" s="3"/>
      <c r="D216" s="95"/>
    </row>
    <row r="217" spans="1:4" ht="18">
      <c r="A217" s="5" t="s">
        <v>1</v>
      </c>
      <c r="B217" s="5" t="s">
        <v>2</v>
      </c>
      <c r="C217" s="5" t="s">
        <v>3</v>
      </c>
      <c r="D217" s="96" t="s">
        <v>4</v>
      </c>
    </row>
    <row r="218" spans="1:4" ht="12.75">
      <c r="A218" s="19" t="s">
        <v>5</v>
      </c>
      <c r="B218" s="16" t="s">
        <v>69</v>
      </c>
      <c r="C218" s="16">
        <v>1.71</v>
      </c>
      <c r="D218" s="97">
        <v>14159</v>
      </c>
    </row>
    <row r="219" spans="1:4" ht="12.75">
      <c r="A219" s="12" t="s">
        <v>9</v>
      </c>
      <c r="B219" s="16" t="s">
        <v>10</v>
      </c>
      <c r="C219" s="16">
        <v>25.2</v>
      </c>
      <c r="D219" s="97">
        <v>2860.2</v>
      </c>
    </row>
    <row r="220" spans="1:4" ht="12.75">
      <c r="A220" s="7" t="s">
        <v>7</v>
      </c>
      <c r="B220" s="7"/>
      <c r="C220" s="7"/>
      <c r="D220" s="64">
        <f>SUM(D218:D219)</f>
        <v>17019.2</v>
      </c>
    </row>
    <row r="221" spans="1:4" ht="15.75">
      <c r="A221" s="3" t="s">
        <v>11</v>
      </c>
      <c r="B221" s="3"/>
      <c r="C221" s="3"/>
      <c r="D221" s="95"/>
    </row>
    <row r="222" spans="1:4" ht="18">
      <c r="A222" s="5" t="s">
        <v>1</v>
      </c>
      <c r="B222" s="5" t="s">
        <v>2</v>
      </c>
      <c r="C222" s="5" t="s">
        <v>3</v>
      </c>
      <c r="D222" s="96" t="s">
        <v>4</v>
      </c>
    </row>
    <row r="223" spans="1:4" ht="12.75">
      <c r="A223" s="19" t="s">
        <v>5</v>
      </c>
      <c r="B223" s="16" t="s">
        <v>69</v>
      </c>
      <c r="C223" s="16">
        <v>2.186</v>
      </c>
      <c r="D223" s="28">
        <v>144426.1</v>
      </c>
    </row>
    <row r="224" spans="1:4" ht="12.75">
      <c r="A224" s="19" t="s">
        <v>5</v>
      </c>
      <c r="B224" s="16" t="s">
        <v>69</v>
      </c>
      <c r="C224" s="16">
        <f>1.15+1.35</f>
        <v>2.5</v>
      </c>
      <c r="D224" s="28">
        <v>113317.65</v>
      </c>
    </row>
    <row r="225" spans="1:4" ht="12.75">
      <c r="A225" s="17" t="s">
        <v>12</v>
      </c>
      <c r="B225" s="18" t="s">
        <v>13</v>
      </c>
      <c r="C225" s="18">
        <v>7</v>
      </c>
      <c r="D225" s="28">
        <v>1890</v>
      </c>
    </row>
    <row r="226" spans="1:4" ht="12.75">
      <c r="A226" s="7" t="s">
        <v>7</v>
      </c>
      <c r="B226" s="7"/>
      <c r="C226" s="7"/>
      <c r="D226" s="64">
        <f>SUM(D223:D225)</f>
        <v>259633.75</v>
      </c>
    </row>
    <row r="227" spans="1:4" ht="15.75">
      <c r="A227" s="3" t="s">
        <v>162</v>
      </c>
      <c r="B227" s="3"/>
      <c r="C227" s="3"/>
      <c r="D227" s="95"/>
    </row>
    <row r="228" spans="1:4" ht="18">
      <c r="A228" s="5" t="s">
        <v>1</v>
      </c>
      <c r="B228" s="5" t="s">
        <v>2</v>
      </c>
      <c r="C228" s="5" t="s">
        <v>3</v>
      </c>
      <c r="D228" s="96" t="s">
        <v>4</v>
      </c>
    </row>
    <row r="229" spans="1:4" s="93" customFormat="1" ht="12.75">
      <c r="A229" s="66" t="s">
        <v>91</v>
      </c>
      <c r="B229" s="68" t="s">
        <v>67</v>
      </c>
      <c r="C229" s="66">
        <v>0.13</v>
      </c>
      <c r="D229" s="92">
        <v>11421.07</v>
      </c>
    </row>
    <row r="230" spans="1:4" s="93" customFormat="1" ht="12.75">
      <c r="A230" s="66" t="s">
        <v>175</v>
      </c>
      <c r="B230" s="68" t="s">
        <v>69</v>
      </c>
      <c r="C230" s="66">
        <v>0.0652</v>
      </c>
      <c r="D230" s="92">
        <v>3117.97</v>
      </c>
    </row>
    <row r="231" spans="1:4" s="93" customFormat="1" ht="12.75">
      <c r="A231" s="66" t="s">
        <v>5</v>
      </c>
      <c r="B231" s="68" t="s">
        <v>69</v>
      </c>
      <c r="C231" s="66">
        <v>0.43</v>
      </c>
      <c r="D231" s="92">
        <v>36812.87</v>
      </c>
    </row>
    <row r="232" spans="1:4" s="93" customFormat="1" ht="12.75">
      <c r="A232" s="66" t="s">
        <v>73</v>
      </c>
      <c r="B232" s="68"/>
      <c r="C232" s="66"/>
      <c r="D232" s="92">
        <v>159.29</v>
      </c>
    </row>
    <row r="233" spans="1:4" ht="15.75" customHeight="1">
      <c r="A233" s="7" t="s">
        <v>7</v>
      </c>
      <c r="B233" s="7"/>
      <c r="C233" s="7"/>
      <c r="D233" s="64">
        <f>SUM(D229:D232)</f>
        <v>51511.200000000004</v>
      </c>
    </row>
    <row r="234" spans="1:4" ht="15.75" customHeight="1">
      <c r="A234" s="9" t="s">
        <v>15</v>
      </c>
      <c r="B234" s="9"/>
      <c r="C234" s="9"/>
      <c r="D234" s="98">
        <f>D220+D226+D233</f>
        <v>328164.15</v>
      </c>
    </row>
    <row r="237" spans="1:4" ht="18">
      <c r="A237" s="11" t="s">
        <v>57</v>
      </c>
      <c r="B237" s="11"/>
      <c r="C237" s="11"/>
      <c r="D237" s="94"/>
    </row>
    <row r="239" spans="1:4" ht="15.75">
      <c r="A239" s="3" t="s">
        <v>0</v>
      </c>
      <c r="B239" s="3"/>
      <c r="C239" s="3"/>
      <c r="D239" s="95"/>
    </row>
    <row r="240" spans="1:4" ht="18">
      <c r="A240" s="5" t="s">
        <v>1</v>
      </c>
      <c r="B240" s="5" t="s">
        <v>2</v>
      </c>
      <c r="C240" s="5" t="s">
        <v>3</v>
      </c>
      <c r="D240" s="96" t="s">
        <v>4</v>
      </c>
    </row>
    <row r="241" spans="1:4" ht="12.75">
      <c r="A241" s="17" t="s">
        <v>66</v>
      </c>
      <c r="B241" s="18" t="s">
        <v>77</v>
      </c>
      <c r="C241" s="18">
        <v>111</v>
      </c>
      <c r="D241" s="54">
        <v>21337</v>
      </c>
    </row>
    <row r="242" spans="1:4" ht="12.75">
      <c r="A242" s="7" t="s">
        <v>7</v>
      </c>
      <c r="B242" s="7"/>
      <c r="C242" s="7"/>
      <c r="D242" s="64">
        <f>SUM(D241)</f>
        <v>21337</v>
      </c>
    </row>
    <row r="243" spans="1:4" ht="15.75">
      <c r="A243" s="3" t="s">
        <v>8</v>
      </c>
      <c r="B243" s="3"/>
      <c r="C243" s="3"/>
      <c r="D243" s="95"/>
    </row>
    <row r="244" spans="1:4" ht="18">
      <c r="A244" s="5" t="s">
        <v>1</v>
      </c>
      <c r="B244" s="5" t="s">
        <v>2</v>
      </c>
      <c r="C244" s="5" t="s">
        <v>3</v>
      </c>
      <c r="D244" s="96" t="s">
        <v>4</v>
      </c>
    </row>
    <row r="245" spans="1:4" ht="12.75">
      <c r="A245" s="17" t="s">
        <v>100</v>
      </c>
      <c r="B245" s="18" t="s">
        <v>101</v>
      </c>
      <c r="C245" s="18">
        <v>1</v>
      </c>
      <c r="D245" s="52">
        <v>2664</v>
      </c>
    </row>
    <row r="246" spans="1:4" ht="12.75">
      <c r="A246" s="17" t="s">
        <v>9</v>
      </c>
      <c r="B246" s="18" t="s">
        <v>10</v>
      </c>
      <c r="C246" s="18">
        <v>117.9</v>
      </c>
      <c r="D246" s="52">
        <v>13381.65</v>
      </c>
    </row>
    <row r="247" spans="1:4" ht="12.75">
      <c r="A247" s="7" t="s">
        <v>7</v>
      </c>
      <c r="B247" s="7"/>
      <c r="C247" s="7"/>
      <c r="D247" s="64">
        <f>SUM(D245:D246)</f>
        <v>16045.65</v>
      </c>
    </row>
    <row r="248" spans="1:4" ht="15.75">
      <c r="A248" s="3" t="s">
        <v>11</v>
      </c>
      <c r="B248" s="3"/>
      <c r="C248" s="3"/>
      <c r="D248" s="95"/>
    </row>
    <row r="249" spans="1:4" ht="18">
      <c r="A249" s="5" t="s">
        <v>1</v>
      </c>
      <c r="B249" s="5" t="s">
        <v>2</v>
      </c>
      <c r="C249" s="5" t="s">
        <v>3</v>
      </c>
      <c r="D249" s="96" t="s">
        <v>4</v>
      </c>
    </row>
    <row r="250" spans="1:4" ht="12.75">
      <c r="A250" s="17" t="s">
        <v>78</v>
      </c>
      <c r="B250" s="18"/>
      <c r="C250" s="18">
        <v>1</v>
      </c>
      <c r="D250" s="28">
        <v>236557.2</v>
      </c>
    </row>
    <row r="251" spans="1:4" ht="12.75">
      <c r="A251" s="17" t="s">
        <v>68</v>
      </c>
      <c r="B251" s="18" t="s">
        <v>13</v>
      </c>
      <c r="C251" s="18">
        <v>2</v>
      </c>
      <c r="D251" s="28">
        <v>1035.95</v>
      </c>
    </row>
    <row r="252" spans="1:4" ht="12.75">
      <c r="A252" s="17" t="s">
        <v>87</v>
      </c>
      <c r="B252" s="18" t="s">
        <v>86</v>
      </c>
      <c r="C252" s="18">
        <v>44</v>
      </c>
      <c r="D252" s="28">
        <v>29461.31</v>
      </c>
    </row>
    <row r="253" spans="1:4" ht="12.75">
      <c r="A253" s="17" t="s">
        <v>12</v>
      </c>
      <c r="B253" s="18" t="s">
        <v>13</v>
      </c>
      <c r="C253" s="18">
        <v>1</v>
      </c>
      <c r="D253" s="28">
        <v>270</v>
      </c>
    </row>
    <row r="254" spans="1:4" ht="12.75">
      <c r="A254" s="7" t="s">
        <v>7</v>
      </c>
      <c r="B254" s="7"/>
      <c r="C254" s="7"/>
      <c r="D254" s="64">
        <f>SUM(D250:D253)</f>
        <v>267324.46</v>
      </c>
    </row>
    <row r="255" spans="1:4" ht="15.75">
      <c r="A255" s="3" t="s">
        <v>162</v>
      </c>
      <c r="B255" s="3"/>
      <c r="C255" s="3"/>
      <c r="D255" s="95"/>
    </row>
    <row r="256" spans="1:4" ht="18">
      <c r="A256" s="5" t="s">
        <v>1</v>
      </c>
      <c r="B256" s="5" t="s">
        <v>2</v>
      </c>
      <c r="C256" s="5" t="s">
        <v>3</v>
      </c>
      <c r="D256" s="96" t="s">
        <v>4</v>
      </c>
    </row>
    <row r="257" spans="1:4" ht="12.75">
      <c r="A257" s="7" t="s">
        <v>7</v>
      </c>
      <c r="B257" s="7"/>
      <c r="C257" s="7"/>
      <c r="D257" s="64">
        <v>0</v>
      </c>
    </row>
    <row r="258" spans="1:4" ht="12.75">
      <c r="A258" s="9" t="s">
        <v>15</v>
      </c>
      <c r="B258" s="9"/>
      <c r="C258" s="9"/>
      <c r="D258" s="98">
        <f>D242+D247+D254+D257</f>
        <v>304707.11000000004</v>
      </c>
    </row>
    <row r="261" spans="1:4" ht="18">
      <c r="A261" s="11" t="s">
        <v>56</v>
      </c>
      <c r="B261" s="11"/>
      <c r="C261" s="11"/>
      <c r="D261" s="94"/>
    </row>
    <row r="263" spans="1:4" ht="15.75">
      <c r="A263" s="3" t="s">
        <v>0</v>
      </c>
      <c r="B263" s="3"/>
      <c r="C263" s="3"/>
      <c r="D263" s="95"/>
    </row>
    <row r="264" spans="1:4" ht="18">
      <c r="A264" s="5" t="s">
        <v>1</v>
      </c>
      <c r="B264" s="5" t="s">
        <v>2</v>
      </c>
      <c r="C264" s="5" t="s">
        <v>3</v>
      </c>
      <c r="D264" s="96" t="s">
        <v>4</v>
      </c>
    </row>
    <row r="265" spans="1:4" ht="12.75">
      <c r="A265" s="17" t="s">
        <v>66</v>
      </c>
      <c r="B265" s="18" t="s">
        <v>77</v>
      </c>
      <c r="C265" s="18">
        <v>106</v>
      </c>
      <c r="D265" s="54">
        <v>22740</v>
      </c>
    </row>
    <row r="266" spans="1:4" ht="12.75">
      <c r="A266" s="7" t="s">
        <v>7</v>
      </c>
      <c r="B266" s="7"/>
      <c r="C266" s="7"/>
      <c r="D266" s="64">
        <f>SUM(D265)</f>
        <v>22740</v>
      </c>
    </row>
    <row r="267" spans="1:4" ht="15.75">
      <c r="A267" s="3" t="s">
        <v>8</v>
      </c>
      <c r="B267" s="3"/>
      <c r="C267" s="3"/>
      <c r="D267" s="95"/>
    </row>
    <row r="268" spans="1:4" ht="18">
      <c r="A268" s="5" t="s">
        <v>1</v>
      </c>
      <c r="B268" s="5" t="s">
        <v>2</v>
      </c>
      <c r="C268" s="5" t="s">
        <v>3</v>
      </c>
      <c r="D268" s="96" t="s">
        <v>4</v>
      </c>
    </row>
    <row r="269" spans="1:4" ht="12.75">
      <c r="A269" s="17" t="s">
        <v>9</v>
      </c>
      <c r="B269" s="18" t="s">
        <v>10</v>
      </c>
      <c r="C269" s="18">
        <v>46.8</v>
      </c>
      <c r="D269" s="52">
        <v>5311.8</v>
      </c>
    </row>
    <row r="270" spans="1:4" ht="12.75">
      <c r="A270" s="50" t="s">
        <v>5</v>
      </c>
      <c r="B270" s="18" t="s">
        <v>69</v>
      </c>
      <c r="C270" s="18">
        <v>5.862</v>
      </c>
      <c r="D270" s="52">
        <v>519976.46</v>
      </c>
    </row>
    <row r="271" spans="1:4" ht="12.75">
      <c r="A271" s="50" t="s">
        <v>75</v>
      </c>
      <c r="B271" s="18"/>
      <c r="C271" s="18"/>
      <c r="D271" s="52">
        <v>97189</v>
      </c>
    </row>
    <row r="272" spans="1:4" ht="12.75">
      <c r="A272" s="7" t="s">
        <v>7</v>
      </c>
      <c r="B272" s="7"/>
      <c r="C272" s="7"/>
      <c r="D272" s="64">
        <f>SUM(D269:D271)</f>
        <v>622477.26</v>
      </c>
    </row>
    <row r="273" spans="1:4" ht="15.75">
      <c r="A273" s="3" t="s">
        <v>11</v>
      </c>
      <c r="B273" s="3"/>
      <c r="C273" s="3"/>
      <c r="D273" s="95"/>
    </row>
    <row r="274" spans="1:4" ht="18">
      <c r="A274" s="5" t="s">
        <v>1</v>
      </c>
      <c r="B274" s="5" t="s">
        <v>2</v>
      </c>
      <c r="C274" s="5" t="s">
        <v>3</v>
      </c>
      <c r="D274" s="96" t="s">
        <v>4</v>
      </c>
    </row>
    <row r="275" spans="1:4" ht="12.75">
      <c r="A275" s="17" t="s">
        <v>12</v>
      </c>
      <c r="B275" s="18" t="s">
        <v>13</v>
      </c>
      <c r="C275" s="18">
        <v>1</v>
      </c>
      <c r="D275" s="28">
        <v>270</v>
      </c>
    </row>
    <row r="276" spans="1:4" ht="12.75">
      <c r="A276" s="7" t="s">
        <v>7</v>
      </c>
      <c r="B276" s="7"/>
      <c r="C276" s="7"/>
      <c r="D276" s="64">
        <f>SUM(D275)</f>
        <v>270</v>
      </c>
    </row>
    <row r="277" spans="1:4" ht="15.75">
      <c r="A277" s="3" t="s">
        <v>162</v>
      </c>
      <c r="B277" s="3"/>
      <c r="C277" s="3"/>
      <c r="D277" s="95"/>
    </row>
    <row r="278" spans="1:4" ht="18">
      <c r="A278" s="5" t="s">
        <v>1</v>
      </c>
      <c r="B278" s="5" t="s">
        <v>2</v>
      </c>
      <c r="C278" s="5" t="s">
        <v>3</v>
      </c>
      <c r="D278" s="96" t="s">
        <v>4</v>
      </c>
    </row>
    <row r="279" spans="1:4" s="93" customFormat="1" ht="12.75">
      <c r="A279" s="66" t="s">
        <v>73</v>
      </c>
      <c r="B279" s="66"/>
      <c r="C279" s="66"/>
      <c r="D279" s="92">
        <v>159.29</v>
      </c>
    </row>
    <row r="280" spans="1:4" ht="12.75">
      <c r="A280" s="7" t="s">
        <v>7</v>
      </c>
      <c r="B280" s="7"/>
      <c r="C280" s="7"/>
      <c r="D280" s="64">
        <f>SUM(D279)</f>
        <v>159.29</v>
      </c>
    </row>
    <row r="281" spans="1:4" ht="12.75">
      <c r="A281" s="9" t="s">
        <v>15</v>
      </c>
      <c r="B281" s="9"/>
      <c r="C281" s="9"/>
      <c r="D281" s="98">
        <f>D266+D272+D276+D280</f>
        <v>645646.55</v>
      </c>
    </row>
  </sheetData>
  <sheetProtection/>
  <mergeCells count="1">
    <mergeCell ref="A189:B1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1"/>
  <sheetViews>
    <sheetView zoomScalePageLayoutView="0" workbookViewId="0" topLeftCell="A91">
      <selection activeCell="D108" sqref="D108"/>
    </sheetView>
  </sheetViews>
  <sheetFormatPr defaultColWidth="9.140625" defaultRowHeight="12.75"/>
  <cols>
    <col min="1" max="1" width="32.140625" style="0" customWidth="1"/>
    <col min="2" max="2" width="14.28125" style="0" customWidth="1"/>
    <col min="3" max="3" width="11.28125" style="0" customWidth="1"/>
    <col min="4" max="4" width="11.7109375" style="101" customWidth="1"/>
  </cols>
  <sheetData>
    <row r="1" spans="1:4" ht="18">
      <c r="A1" s="11" t="s">
        <v>132</v>
      </c>
      <c r="B1" s="11"/>
      <c r="C1" s="11"/>
      <c r="D1" s="94"/>
    </row>
    <row r="3" spans="1:4" ht="15.75">
      <c r="A3" s="3" t="s">
        <v>0</v>
      </c>
      <c r="B3" s="3"/>
      <c r="C3" s="3"/>
      <c r="D3" s="95"/>
    </row>
    <row r="4" spans="1:4" ht="18">
      <c r="A4" s="5" t="s">
        <v>1</v>
      </c>
      <c r="B4" s="5" t="s">
        <v>2</v>
      </c>
      <c r="C4" s="5" t="s">
        <v>3</v>
      </c>
      <c r="D4" s="96" t="s">
        <v>4</v>
      </c>
    </row>
    <row r="5" spans="1:4" ht="12.75">
      <c r="A5" s="7" t="s">
        <v>7</v>
      </c>
      <c r="B5" s="7"/>
      <c r="C5" s="7"/>
      <c r="D5" s="64">
        <v>0</v>
      </c>
    </row>
    <row r="6" spans="1:4" ht="15.75">
      <c r="A6" s="3" t="s">
        <v>8</v>
      </c>
      <c r="B6" s="3"/>
      <c r="C6" s="3"/>
      <c r="D6" s="95"/>
    </row>
    <row r="7" spans="1:4" ht="18">
      <c r="A7" s="5" t="s">
        <v>1</v>
      </c>
      <c r="B7" s="5" t="s">
        <v>2</v>
      </c>
      <c r="C7" s="5" t="s">
        <v>3</v>
      </c>
      <c r="D7" s="96" t="s">
        <v>4</v>
      </c>
    </row>
    <row r="8" spans="1:4" ht="12.75">
      <c r="A8" s="19" t="s">
        <v>5</v>
      </c>
      <c r="B8" s="16" t="s">
        <v>69</v>
      </c>
      <c r="C8" s="16">
        <v>2.3</v>
      </c>
      <c r="D8" s="97">
        <v>22806</v>
      </c>
    </row>
    <row r="9" spans="1:4" ht="12.75">
      <c r="A9" s="12" t="s">
        <v>80</v>
      </c>
      <c r="B9" s="16" t="s">
        <v>13</v>
      </c>
      <c r="C9" s="16">
        <v>1</v>
      </c>
      <c r="D9" s="97">
        <v>6397</v>
      </c>
    </row>
    <row r="10" spans="1:4" ht="12.75">
      <c r="A10" s="7" t="s">
        <v>7</v>
      </c>
      <c r="B10" s="7"/>
      <c r="C10" s="7"/>
      <c r="D10" s="64">
        <f>SUM(D8:D9)</f>
        <v>29203</v>
      </c>
    </row>
    <row r="11" spans="1:4" ht="15.75">
      <c r="A11" s="3" t="s">
        <v>11</v>
      </c>
      <c r="B11" s="3"/>
      <c r="C11" s="3"/>
      <c r="D11" s="95"/>
    </row>
    <row r="12" spans="1:4" ht="18">
      <c r="A12" s="5" t="s">
        <v>1</v>
      </c>
      <c r="B12" s="5" t="s">
        <v>2</v>
      </c>
      <c r="C12" s="5" t="s">
        <v>3</v>
      </c>
      <c r="D12" s="96" t="s">
        <v>4</v>
      </c>
    </row>
    <row r="13" spans="1:4" ht="12.75">
      <c r="A13" s="12" t="s">
        <v>113</v>
      </c>
      <c r="B13" s="16" t="s">
        <v>77</v>
      </c>
      <c r="C13" s="40">
        <v>11.37</v>
      </c>
      <c r="D13" s="28">
        <v>37471.99</v>
      </c>
    </row>
    <row r="14" spans="1:4" ht="12.75">
      <c r="A14" s="12" t="s">
        <v>134</v>
      </c>
      <c r="B14" s="16" t="s">
        <v>71</v>
      </c>
      <c r="C14" s="16">
        <v>18</v>
      </c>
      <c r="D14" s="28">
        <v>147821.23</v>
      </c>
    </row>
    <row r="15" spans="1:4" ht="12.75">
      <c r="A15" s="17" t="s">
        <v>12</v>
      </c>
      <c r="B15" s="18" t="s">
        <v>13</v>
      </c>
      <c r="C15" s="18">
        <v>8</v>
      </c>
      <c r="D15" s="28">
        <v>2160</v>
      </c>
    </row>
    <row r="16" spans="1:4" ht="12.75">
      <c r="A16" s="17" t="s">
        <v>96</v>
      </c>
      <c r="B16" s="18" t="s">
        <v>86</v>
      </c>
      <c r="C16" s="18">
        <v>100</v>
      </c>
      <c r="D16" s="28">
        <v>3355.27</v>
      </c>
    </row>
    <row r="17" spans="1:4" ht="12.75">
      <c r="A17" s="7" t="s">
        <v>7</v>
      </c>
      <c r="B17" s="7"/>
      <c r="C17" s="7"/>
      <c r="D17" s="64">
        <f>SUM(D13:D16)</f>
        <v>190808.49</v>
      </c>
    </row>
    <row r="18" spans="1:4" ht="15.75">
      <c r="A18" s="3" t="s">
        <v>162</v>
      </c>
      <c r="B18" s="3"/>
      <c r="C18" s="3"/>
      <c r="D18" s="95"/>
    </row>
    <row r="19" spans="1:4" ht="18">
      <c r="A19" s="5" t="s">
        <v>1</v>
      </c>
      <c r="B19" s="5" t="s">
        <v>2</v>
      </c>
      <c r="C19" s="5" t="s">
        <v>3</v>
      </c>
      <c r="D19" s="96" t="s">
        <v>4</v>
      </c>
    </row>
    <row r="20" spans="1:4" s="93" customFormat="1" ht="12" customHeight="1">
      <c r="A20" s="66" t="s">
        <v>204</v>
      </c>
      <c r="B20" s="66" t="s">
        <v>71</v>
      </c>
      <c r="C20" s="66">
        <v>129.9</v>
      </c>
      <c r="D20" s="92">
        <v>21038.15</v>
      </c>
    </row>
    <row r="21" spans="1:4" ht="12.75">
      <c r="A21" s="7" t="s">
        <v>7</v>
      </c>
      <c r="B21" s="7"/>
      <c r="C21" s="7"/>
      <c r="D21" s="64">
        <f>SUM(D20)</f>
        <v>21038.15</v>
      </c>
    </row>
    <row r="22" spans="1:4" ht="12.75">
      <c r="A22" s="9" t="s">
        <v>15</v>
      </c>
      <c r="B22" s="9"/>
      <c r="C22" s="9"/>
      <c r="D22" s="98">
        <f>D10+D17+D21</f>
        <v>241049.63999999998</v>
      </c>
    </row>
    <row r="25" spans="1:4" ht="18">
      <c r="A25" s="11" t="s">
        <v>133</v>
      </c>
      <c r="B25" s="11"/>
      <c r="C25" s="11"/>
      <c r="D25" s="94"/>
    </row>
    <row r="27" spans="1:4" ht="15.75">
      <c r="A27" s="3" t="s">
        <v>0</v>
      </c>
      <c r="B27" s="3"/>
      <c r="C27" s="3"/>
      <c r="D27" s="95"/>
    </row>
    <row r="28" spans="1:4" ht="18">
      <c r="A28" s="5" t="s">
        <v>1</v>
      </c>
      <c r="B28" s="5" t="s">
        <v>2</v>
      </c>
      <c r="C28" s="5" t="s">
        <v>3</v>
      </c>
      <c r="D28" s="96" t="s">
        <v>4</v>
      </c>
    </row>
    <row r="29" spans="1:4" ht="12.75">
      <c r="A29" s="12" t="s">
        <v>135</v>
      </c>
      <c r="B29" s="16" t="s">
        <v>69</v>
      </c>
      <c r="C29" s="16">
        <v>0.039</v>
      </c>
      <c r="D29" s="55">
        <v>1908</v>
      </c>
    </row>
    <row r="30" spans="1:4" ht="12.75">
      <c r="A30" s="7" t="s">
        <v>7</v>
      </c>
      <c r="B30" s="7"/>
      <c r="C30" s="7"/>
      <c r="D30" s="64">
        <f>SUM(D29)</f>
        <v>1908</v>
      </c>
    </row>
    <row r="31" spans="1:4" ht="15.75">
      <c r="A31" s="3" t="s">
        <v>8</v>
      </c>
      <c r="B31" s="3"/>
      <c r="C31" s="3"/>
      <c r="D31" s="95"/>
    </row>
    <row r="32" spans="1:4" ht="18">
      <c r="A32" s="5" t="s">
        <v>1</v>
      </c>
      <c r="B32" s="5" t="s">
        <v>2</v>
      </c>
      <c r="C32" s="5" t="s">
        <v>3</v>
      </c>
      <c r="D32" s="96" t="s">
        <v>4</v>
      </c>
    </row>
    <row r="33" spans="1:4" ht="12.75">
      <c r="A33" s="12" t="s">
        <v>136</v>
      </c>
      <c r="B33" s="16" t="s">
        <v>13</v>
      </c>
      <c r="C33" s="16">
        <v>20</v>
      </c>
      <c r="D33" s="97">
        <v>34904</v>
      </c>
    </row>
    <row r="34" spans="1:4" ht="12.75">
      <c r="A34" s="19" t="s">
        <v>5</v>
      </c>
      <c r="B34" s="16" t="s">
        <v>69</v>
      </c>
      <c r="C34" s="16">
        <v>7.75</v>
      </c>
      <c r="D34" s="97">
        <v>70661</v>
      </c>
    </row>
    <row r="35" spans="1:4" ht="12.75">
      <c r="A35" s="7" t="s">
        <v>7</v>
      </c>
      <c r="B35" s="7"/>
      <c r="C35" s="7"/>
      <c r="D35" s="64">
        <f>SUM(D33:D34)</f>
        <v>105565</v>
      </c>
    </row>
    <row r="36" spans="1:4" ht="15.75">
      <c r="A36" s="3" t="s">
        <v>11</v>
      </c>
      <c r="B36" s="3"/>
      <c r="C36" s="3"/>
      <c r="D36" s="95"/>
    </row>
    <row r="37" spans="1:4" ht="18">
      <c r="A37" s="5" t="s">
        <v>1</v>
      </c>
      <c r="B37" s="5" t="s">
        <v>2</v>
      </c>
      <c r="C37" s="5" t="s">
        <v>3</v>
      </c>
      <c r="D37" s="96" t="s">
        <v>4</v>
      </c>
    </row>
    <row r="38" spans="1:4" ht="12.75">
      <c r="A38" s="12" t="s">
        <v>136</v>
      </c>
      <c r="B38" s="16" t="s">
        <v>71</v>
      </c>
      <c r="C38" s="16">
        <v>8</v>
      </c>
      <c r="D38" s="28">
        <v>49814.56</v>
      </c>
    </row>
    <row r="39" spans="1:4" ht="12.75">
      <c r="A39" s="12" t="s">
        <v>87</v>
      </c>
      <c r="B39" s="16" t="s">
        <v>67</v>
      </c>
      <c r="C39" s="16">
        <v>0.86</v>
      </c>
      <c r="D39" s="28">
        <v>43828.41</v>
      </c>
    </row>
    <row r="40" spans="1:4" ht="12.75">
      <c r="A40" s="12" t="s">
        <v>116</v>
      </c>
      <c r="B40" s="16" t="s">
        <v>67</v>
      </c>
      <c r="C40" s="16">
        <v>2.409</v>
      </c>
      <c r="D40" s="28">
        <v>114671.46</v>
      </c>
    </row>
    <row r="41" spans="1:4" ht="12.75">
      <c r="A41" s="12" t="s">
        <v>116</v>
      </c>
      <c r="B41" s="16" t="s">
        <v>67</v>
      </c>
      <c r="C41" s="16">
        <v>3.636</v>
      </c>
      <c r="D41" s="28">
        <v>198936.26</v>
      </c>
    </row>
    <row r="42" spans="1:4" ht="12.75">
      <c r="A42" s="12" t="s">
        <v>137</v>
      </c>
      <c r="B42" s="16" t="s">
        <v>13</v>
      </c>
      <c r="C42" s="16">
        <v>1</v>
      </c>
      <c r="D42" s="28">
        <v>12000</v>
      </c>
    </row>
    <row r="43" spans="1:4" ht="12.75">
      <c r="A43" s="17" t="s">
        <v>12</v>
      </c>
      <c r="B43" s="18" t="s">
        <v>13</v>
      </c>
      <c r="C43" s="18">
        <v>8</v>
      </c>
      <c r="D43" s="28">
        <v>2160</v>
      </c>
    </row>
    <row r="44" spans="1:4" ht="12.75">
      <c r="A44" s="17" t="s">
        <v>80</v>
      </c>
      <c r="B44" s="18" t="s">
        <v>13</v>
      </c>
      <c r="C44" s="20">
        <v>2</v>
      </c>
      <c r="D44" s="92">
        <v>9024.27</v>
      </c>
    </row>
    <row r="45" spans="1:4" ht="12.75">
      <c r="A45" s="17" t="s">
        <v>96</v>
      </c>
      <c r="B45" s="18" t="s">
        <v>86</v>
      </c>
      <c r="C45" s="20">
        <v>100</v>
      </c>
      <c r="D45" s="92">
        <v>3355.27</v>
      </c>
    </row>
    <row r="46" spans="1:4" ht="12.75">
      <c r="A46" s="7" t="s">
        <v>7</v>
      </c>
      <c r="B46" s="7"/>
      <c r="C46" s="27"/>
      <c r="D46" s="64">
        <f>SUM(D38:D45)</f>
        <v>433790.23000000004</v>
      </c>
    </row>
    <row r="47" spans="1:4" ht="15.75">
      <c r="A47" s="3" t="s">
        <v>162</v>
      </c>
      <c r="B47" s="3"/>
      <c r="C47" s="3"/>
      <c r="D47" s="95"/>
    </row>
    <row r="48" spans="1:4" ht="18">
      <c r="A48" s="5" t="s">
        <v>1</v>
      </c>
      <c r="B48" s="5" t="s">
        <v>2</v>
      </c>
      <c r="C48" s="5" t="s">
        <v>3</v>
      </c>
      <c r="D48" s="96" t="s">
        <v>4</v>
      </c>
    </row>
    <row r="49" spans="1:4" ht="12.75">
      <c r="A49" s="12" t="s">
        <v>192</v>
      </c>
      <c r="B49" s="16" t="s">
        <v>86</v>
      </c>
      <c r="C49" s="79">
        <v>19</v>
      </c>
      <c r="D49" s="56">
        <v>5559.9</v>
      </c>
    </row>
    <row r="50" spans="1:4" ht="12.75">
      <c r="A50" s="112" t="s">
        <v>205</v>
      </c>
      <c r="B50" s="113" t="s">
        <v>71</v>
      </c>
      <c r="C50" s="68">
        <v>129.9</v>
      </c>
      <c r="D50" s="114">
        <v>21038.15</v>
      </c>
    </row>
    <row r="51" spans="1:4" ht="12.75">
      <c r="A51" s="7" t="s">
        <v>7</v>
      </c>
      <c r="B51" s="7"/>
      <c r="C51" s="7"/>
      <c r="D51" s="64">
        <f>SUM(D49:D50)</f>
        <v>26598.050000000003</v>
      </c>
    </row>
    <row r="52" spans="1:4" ht="12.75">
      <c r="A52" s="9" t="s">
        <v>15</v>
      </c>
      <c r="B52" s="9"/>
      <c r="C52" s="9"/>
      <c r="D52" s="98">
        <f>D30+D35+D46+D51</f>
        <v>567861.28</v>
      </c>
    </row>
    <row r="53" spans="1:4" ht="12.75">
      <c r="A53" s="9"/>
      <c r="B53" s="9"/>
      <c r="C53" s="9"/>
      <c r="D53" s="98"/>
    </row>
    <row r="54" spans="1:4" ht="12.75">
      <c r="A54" s="9"/>
      <c r="B54" s="9"/>
      <c r="C54" s="9"/>
      <c r="D54" s="98"/>
    </row>
    <row r="55" spans="1:4" ht="18">
      <c r="A55" s="11" t="s">
        <v>58</v>
      </c>
      <c r="B55" s="11"/>
      <c r="C55" s="11"/>
      <c r="D55" s="94"/>
    </row>
    <row r="57" spans="1:4" ht="15.75">
      <c r="A57" s="3" t="s">
        <v>0</v>
      </c>
      <c r="B57" s="3"/>
      <c r="C57" s="3"/>
      <c r="D57" s="95"/>
    </row>
    <row r="58" spans="1:4" ht="18">
      <c r="A58" s="5" t="s">
        <v>1</v>
      </c>
      <c r="B58" s="5" t="s">
        <v>2</v>
      </c>
      <c r="C58" s="5" t="s">
        <v>3</v>
      </c>
      <c r="D58" s="96" t="s">
        <v>4</v>
      </c>
    </row>
    <row r="59" spans="1:4" ht="12.75">
      <c r="A59" s="7" t="s">
        <v>7</v>
      </c>
      <c r="B59" s="7"/>
      <c r="C59" s="7"/>
      <c r="D59" s="64">
        <v>0</v>
      </c>
    </row>
    <row r="60" spans="1:4" ht="15.75">
      <c r="A60" s="3" t="s">
        <v>8</v>
      </c>
      <c r="B60" s="3"/>
      <c r="C60" s="3"/>
      <c r="D60" s="95"/>
    </row>
    <row r="61" spans="1:4" ht="18">
      <c r="A61" s="5" t="s">
        <v>1</v>
      </c>
      <c r="B61" s="5" t="s">
        <v>2</v>
      </c>
      <c r="C61" s="5" t="s">
        <v>3</v>
      </c>
      <c r="D61" s="96" t="s">
        <v>4</v>
      </c>
    </row>
    <row r="62" spans="1:4" ht="12.75">
      <c r="A62" s="12" t="s">
        <v>65</v>
      </c>
      <c r="B62" s="16"/>
      <c r="C62" s="16"/>
      <c r="D62" s="97">
        <v>987.02</v>
      </c>
    </row>
    <row r="63" spans="1:4" ht="12.75">
      <c r="A63" s="12" t="s">
        <v>92</v>
      </c>
      <c r="B63" s="16" t="s">
        <v>69</v>
      </c>
      <c r="C63" s="16">
        <v>1.4</v>
      </c>
      <c r="D63" s="97">
        <v>24159</v>
      </c>
    </row>
    <row r="64" spans="1:4" ht="12.75">
      <c r="A64" s="12" t="s">
        <v>125</v>
      </c>
      <c r="B64" s="16" t="s">
        <v>86</v>
      </c>
      <c r="C64" s="16">
        <v>65</v>
      </c>
      <c r="D64" s="97">
        <v>20217</v>
      </c>
    </row>
    <row r="65" spans="1:4" ht="12.75">
      <c r="A65" s="7" t="s">
        <v>7</v>
      </c>
      <c r="B65" s="7"/>
      <c r="C65" s="7"/>
      <c r="D65" s="64">
        <f>SUM(D62:D64)</f>
        <v>45363.020000000004</v>
      </c>
    </row>
    <row r="66" spans="1:4" ht="15.75">
      <c r="A66" s="3" t="s">
        <v>11</v>
      </c>
      <c r="B66" s="3"/>
      <c r="C66" s="3"/>
      <c r="D66" s="95"/>
    </row>
    <row r="67" spans="1:4" ht="18">
      <c r="A67" s="5" t="s">
        <v>1</v>
      </c>
      <c r="B67" s="5" t="s">
        <v>2</v>
      </c>
      <c r="C67" s="5" t="s">
        <v>3</v>
      </c>
      <c r="D67" s="96" t="s">
        <v>4</v>
      </c>
    </row>
    <row r="68" spans="1:4" ht="12.75">
      <c r="A68" s="12" t="s">
        <v>79</v>
      </c>
      <c r="B68" s="16"/>
      <c r="C68" s="16"/>
      <c r="D68" s="28">
        <v>684.38</v>
      </c>
    </row>
    <row r="69" spans="1:4" ht="12.75">
      <c r="A69" s="12" t="s">
        <v>138</v>
      </c>
      <c r="B69" s="16" t="s">
        <v>69</v>
      </c>
      <c r="C69" s="16">
        <v>0.66</v>
      </c>
      <c r="D69" s="28">
        <v>3277.91</v>
      </c>
    </row>
    <row r="70" spans="1:4" ht="12.75">
      <c r="A70" s="29" t="s">
        <v>113</v>
      </c>
      <c r="B70" s="16" t="s">
        <v>77</v>
      </c>
      <c r="C70" s="40">
        <v>13</v>
      </c>
      <c r="D70" s="28">
        <v>8204.67</v>
      </c>
    </row>
    <row r="71" spans="1:4" ht="12.75">
      <c r="A71" s="17" t="s">
        <v>70</v>
      </c>
      <c r="B71" s="18" t="s">
        <v>71</v>
      </c>
      <c r="C71" s="18">
        <v>103.72</v>
      </c>
      <c r="D71" s="28">
        <v>53626</v>
      </c>
    </row>
    <row r="72" spans="1:4" ht="12.75">
      <c r="A72" s="17" t="s">
        <v>80</v>
      </c>
      <c r="B72" s="18" t="s">
        <v>13</v>
      </c>
      <c r="C72" s="18">
        <v>8</v>
      </c>
      <c r="D72" s="28">
        <v>33753.95</v>
      </c>
    </row>
    <row r="73" spans="1:4" ht="12.75">
      <c r="A73" s="7" t="s">
        <v>7</v>
      </c>
      <c r="B73" s="7"/>
      <c r="C73" s="7"/>
      <c r="D73" s="64">
        <f>SUM(D68:D72)</f>
        <v>99546.90999999999</v>
      </c>
    </row>
    <row r="74" spans="1:4" ht="15.75">
      <c r="A74" s="3" t="s">
        <v>154</v>
      </c>
      <c r="B74" s="3"/>
      <c r="C74" s="3"/>
      <c r="D74" s="95"/>
    </row>
    <row r="75" spans="1:4" ht="18">
      <c r="A75" s="5" t="s">
        <v>1</v>
      </c>
      <c r="B75" s="5" t="s">
        <v>2</v>
      </c>
      <c r="C75" s="5" t="s">
        <v>3</v>
      </c>
      <c r="D75" s="96" t="s">
        <v>4</v>
      </c>
    </row>
    <row r="76" spans="1:4" ht="12.75">
      <c r="A76" s="67" t="s">
        <v>14</v>
      </c>
      <c r="B76" s="68"/>
      <c r="C76" s="70"/>
      <c r="D76" s="28">
        <v>41695.02</v>
      </c>
    </row>
    <row r="77" spans="1:4" ht="12.75">
      <c r="A77" s="66" t="s">
        <v>160</v>
      </c>
      <c r="B77" s="68" t="s">
        <v>13</v>
      </c>
      <c r="C77" s="70">
        <v>1</v>
      </c>
      <c r="D77" s="28">
        <v>79058.95</v>
      </c>
    </row>
    <row r="78" spans="1:4" ht="12.75">
      <c r="A78" s="66" t="s">
        <v>161</v>
      </c>
      <c r="B78" s="68" t="s">
        <v>13</v>
      </c>
      <c r="C78" s="70">
        <v>1</v>
      </c>
      <c r="D78" s="28">
        <v>45757.07</v>
      </c>
    </row>
    <row r="79" spans="1:4" ht="12.75">
      <c r="A79" s="7" t="s">
        <v>7</v>
      </c>
      <c r="B79" s="69"/>
      <c r="C79" s="69"/>
      <c r="D79" s="64">
        <f>SUM(D76:D78)</f>
        <v>166511.04</v>
      </c>
    </row>
    <row r="80" spans="1:4" s="9" customFormat="1" ht="12.75">
      <c r="A80" s="84" t="s">
        <v>15</v>
      </c>
      <c r="B80" s="85"/>
      <c r="C80" s="85"/>
      <c r="D80" s="115">
        <f>D59+D65+D73+D79</f>
        <v>311420.97</v>
      </c>
    </row>
    <row r="81" spans="1:4" ht="12.75">
      <c r="A81" s="62"/>
      <c r="B81" s="62"/>
      <c r="C81" s="62"/>
      <c r="D81" s="116"/>
    </row>
    <row r="82" spans="1:4" ht="18">
      <c r="A82" s="11" t="s">
        <v>59</v>
      </c>
      <c r="B82" s="11"/>
      <c r="C82" s="11"/>
      <c r="D82" s="94"/>
    </row>
    <row r="84" spans="1:4" ht="15.75">
      <c r="A84" s="3" t="s">
        <v>0</v>
      </c>
      <c r="B84" s="3"/>
      <c r="C84" s="3"/>
      <c r="D84" s="95"/>
    </row>
    <row r="85" spans="1:4" ht="18">
      <c r="A85" s="5" t="s">
        <v>1</v>
      </c>
      <c r="B85" s="5" t="s">
        <v>2</v>
      </c>
      <c r="C85" s="5" t="s">
        <v>3</v>
      </c>
      <c r="D85" s="96" t="s">
        <v>4</v>
      </c>
    </row>
    <row r="86" spans="1:4" ht="12.75">
      <c r="A86" s="7" t="s">
        <v>7</v>
      </c>
      <c r="B86" s="7"/>
      <c r="C86" s="7"/>
      <c r="D86" s="64">
        <v>0</v>
      </c>
    </row>
    <row r="87" spans="1:4" ht="15.75">
      <c r="A87" s="3" t="s">
        <v>8</v>
      </c>
      <c r="B87" s="3"/>
      <c r="C87" s="3"/>
      <c r="D87" s="95"/>
    </row>
    <row r="88" spans="1:4" ht="18">
      <c r="A88" s="5" t="s">
        <v>1</v>
      </c>
      <c r="B88" s="5" t="s">
        <v>2</v>
      </c>
      <c r="C88" s="5" t="s">
        <v>3</v>
      </c>
      <c r="D88" s="96" t="s">
        <v>4</v>
      </c>
    </row>
    <row r="89" spans="1:4" ht="12.75">
      <c r="A89" s="12" t="s">
        <v>79</v>
      </c>
      <c r="B89" s="16"/>
      <c r="C89" s="16"/>
      <c r="D89" s="97">
        <v>987.02</v>
      </c>
    </row>
    <row r="90" spans="1:4" ht="12.75">
      <c r="A90" s="12" t="s">
        <v>70</v>
      </c>
      <c r="B90" s="16" t="s">
        <v>71</v>
      </c>
      <c r="C90" s="16">
        <v>40.3</v>
      </c>
      <c r="D90" s="97">
        <v>22568</v>
      </c>
    </row>
    <row r="91" spans="1:4" ht="12.75">
      <c r="A91" s="12" t="s">
        <v>139</v>
      </c>
      <c r="B91" s="16" t="s">
        <v>77</v>
      </c>
      <c r="C91" s="16">
        <v>93.8</v>
      </c>
      <c r="D91" s="97">
        <v>38067</v>
      </c>
    </row>
    <row r="92" spans="1:4" ht="12.75">
      <c r="A92" s="7" t="s">
        <v>7</v>
      </c>
      <c r="B92" s="7"/>
      <c r="C92" s="7"/>
      <c r="D92" s="64">
        <f>SUM(D89:D91)</f>
        <v>61622.020000000004</v>
      </c>
    </row>
    <row r="93" spans="1:4" ht="15.75">
      <c r="A93" s="3" t="s">
        <v>11</v>
      </c>
      <c r="B93" s="3"/>
      <c r="C93" s="3"/>
      <c r="D93" s="95"/>
    </row>
    <row r="94" spans="1:4" ht="18">
      <c r="A94" s="5" t="s">
        <v>1</v>
      </c>
      <c r="B94" s="5" t="s">
        <v>2</v>
      </c>
      <c r="C94" s="5" t="s">
        <v>3</v>
      </c>
      <c r="D94" s="96" t="s">
        <v>4</v>
      </c>
    </row>
    <row r="95" spans="1:4" ht="12.75">
      <c r="A95" s="12" t="s">
        <v>79</v>
      </c>
      <c r="B95" s="16"/>
      <c r="C95" s="16"/>
      <c r="D95" s="28">
        <v>684.38</v>
      </c>
    </row>
    <row r="96" spans="1:4" ht="12.75">
      <c r="A96" s="12" t="s">
        <v>140</v>
      </c>
      <c r="B96" s="16" t="s">
        <v>71</v>
      </c>
      <c r="C96" s="16">
        <v>56</v>
      </c>
      <c r="D96" s="28">
        <v>1972.98</v>
      </c>
    </row>
    <row r="97" spans="1:4" ht="12.75">
      <c r="A97" s="12" t="s">
        <v>74</v>
      </c>
      <c r="B97" s="16" t="s">
        <v>13</v>
      </c>
      <c r="C97" s="16">
        <v>3</v>
      </c>
      <c r="D97" s="28">
        <v>5197.48</v>
      </c>
    </row>
    <row r="98" spans="1:4" ht="12.75">
      <c r="A98" s="12" t="s">
        <v>141</v>
      </c>
      <c r="B98" s="16" t="s">
        <v>13</v>
      </c>
      <c r="C98" s="16">
        <v>2</v>
      </c>
      <c r="D98" s="28">
        <v>5340.37</v>
      </c>
    </row>
    <row r="99" spans="1:4" ht="12.75">
      <c r="A99" s="17" t="s">
        <v>12</v>
      </c>
      <c r="B99" s="18" t="s">
        <v>13</v>
      </c>
      <c r="C99" s="18">
        <v>4</v>
      </c>
      <c r="D99" s="28">
        <v>1080</v>
      </c>
    </row>
    <row r="100" spans="1:4" ht="12.75">
      <c r="A100" s="17" t="s">
        <v>96</v>
      </c>
      <c r="B100" s="18" t="s">
        <v>86</v>
      </c>
      <c r="C100" s="18">
        <v>87</v>
      </c>
      <c r="D100" s="28">
        <v>5175.33</v>
      </c>
    </row>
    <row r="101" spans="1:4" ht="12.75">
      <c r="A101" s="17" t="s">
        <v>70</v>
      </c>
      <c r="B101" s="18" t="s">
        <v>71</v>
      </c>
      <c r="C101" s="18">
        <v>60.48</v>
      </c>
      <c r="D101" s="92">
        <v>33330</v>
      </c>
    </row>
    <row r="102" spans="1:4" ht="12.75">
      <c r="A102" s="7" t="s">
        <v>7</v>
      </c>
      <c r="B102" s="7"/>
      <c r="C102" s="7"/>
      <c r="D102" s="64">
        <f>SUM(D95:D101)</f>
        <v>52780.54</v>
      </c>
    </row>
    <row r="103" spans="1:4" ht="15.75">
      <c r="A103" s="3" t="s">
        <v>162</v>
      </c>
      <c r="B103" s="3"/>
      <c r="C103" s="3"/>
      <c r="D103" s="95"/>
    </row>
    <row r="104" spans="1:4" ht="18">
      <c r="A104" s="5" t="s">
        <v>1</v>
      </c>
      <c r="B104" s="5" t="s">
        <v>2</v>
      </c>
      <c r="C104" s="5" t="s">
        <v>3</v>
      </c>
      <c r="D104" s="96" t="s">
        <v>4</v>
      </c>
    </row>
    <row r="105" spans="1:4" ht="12.75">
      <c r="A105" s="66" t="s">
        <v>74</v>
      </c>
      <c r="B105" s="66" t="s">
        <v>13</v>
      </c>
      <c r="C105" s="66">
        <v>1</v>
      </c>
      <c r="D105" s="92">
        <v>2667.85</v>
      </c>
    </row>
    <row r="106" spans="1:4" ht="12.75">
      <c r="A106" s="66" t="s">
        <v>203</v>
      </c>
      <c r="B106" s="66"/>
      <c r="C106" s="66"/>
      <c r="D106" s="92">
        <v>1433.89</v>
      </c>
    </row>
    <row r="107" spans="1:4" ht="12.75">
      <c r="A107" s="66" t="s">
        <v>73</v>
      </c>
      <c r="B107" s="66"/>
      <c r="C107" s="66"/>
      <c r="D107" s="92">
        <v>318.61</v>
      </c>
    </row>
    <row r="108" spans="1:4" ht="12.75">
      <c r="A108" s="7" t="s">
        <v>7</v>
      </c>
      <c r="B108" s="7"/>
      <c r="C108" s="7"/>
      <c r="D108" s="64">
        <f>SUM(D105:D106)</f>
        <v>4101.74</v>
      </c>
    </row>
    <row r="109" spans="1:4" ht="12.75">
      <c r="A109" s="9" t="s">
        <v>15</v>
      </c>
      <c r="B109" s="9"/>
      <c r="C109" s="9"/>
      <c r="D109" s="98">
        <f>D86+D92+D102+D108</f>
        <v>118504.3</v>
      </c>
    </row>
    <row r="112" spans="1:4" ht="18">
      <c r="A112" s="11" t="s">
        <v>60</v>
      </c>
      <c r="B112" s="11"/>
      <c r="C112" s="11"/>
      <c r="D112" s="94"/>
    </row>
    <row r="113" spans="1:4" ht="18">
      <c r="A113" s="11"/>
      <c r="B113" s="11"/>
      <c r="C113" s="11"/>
      <c r="D113" s="94"/>
    </row>
    <row r="114" spans="1:4" ht="15.75">
      <c r="A114" s="3" t="s">
        <v>0</v>
      </c>
      <c r="B114" s="3"/>
      <c r="C114" s="3"/>
      <c r="D114" s="95"/>
    </row>
    <row r="115" spans="1:4" ht="18">
      <c r="A115" s="5" t="s">
        <v>1</v>
      </c>
      <c r="B115" s="5" t="s">
        <v>2</v>
      </c>
      <c r="C115" s="5" t="s">
        <v>3</v>
      </c>
      <c r="D115" s="96" t="s">
        <v>4</v>
      </c>
    </row>
    <row r="116" spans="1:4" ht="12.75">
      <c r="A116" s="12" t="s">
        <v>5</v>
      </c>
      <c r="B116" s="16" t="s">
        <v>69</v>
      </c>
      <c r="C116" s="16">
        <v>3.126</v>
      </c>
      <c r="D116" s="56">
        <v>33492</v>
      </c>
    </row>
    <row r="117" spans="1:4" ht="12.75">
      <c r="A117" s="7" t="s">
        <v>7</v>
      </c>
      <c r="B117" s="7"/>
      <c r="C117" s="7"/>
      <c r="D117" s="64">
        <f>SUM(D116)</f>
        <v>33492</v>
      </c>
    </row>
    <row r="118" spans="1:4" ht="15.75">
      <c r="A118" s="3" t="s">
        <v>8</v>
      </c>
      <c r="B118" s="3"/>
      <c r="C118" s="3"/>
      <c r="D118" s="95"/>
    </row>
    <row r="119" spans="1:4" ht="18">
      <c r="A119" s="5" t="s">
        <v>1</v>
      </c>
      <c r="B119" s="5" t="s">
        <v>2</v>
      </c>
      <c r="C119" s="5" t="s">
        <v>3</v>
      </c>
      <c r="D119" s="96" t="s">
        <v>4</v>
      </c>
    </row>
    <row r="120" spans="1:4" ht="12.75">
      <c r="A120" s="12" t="s">
        <v>9</v>
      </c>
      <c r="B120" s="16" t="s">
        <v>10</v>
      </c>
      <c r="C120" s="16">
        <f>634.2</f>
        <v>634.2</v>
      </c>
      <c r="D120" s="28">
        <v>71981.7</v>
      </c>
    </row>
    <row r="121" spans="1:4" ht="12.75">
      <c r="A121" s="12" t="s">
        <v>75</v>
      </c>
      <c r="B121" s="16" t="s">
        <v>81</v>
      </c>
      <c r="C121" s="16">
        <v>1</v>
      </c>
      <c r="D121" s="28">
        <v>135855.38</v>
      </c>
    </row>
    <row r="122" spans="1:4" ht="12.75">
      <c r="A122" s="12" t="s">
        <v>142</v>
      </c>
      <c r="B122" s="16" t="s">
        <v>13</v>
      </c>
      <c r="C122" s="16">
        <v>1</v>
      </c>
      <c r="D122" s="28">
        <v>1660</v>
      </c>
    </row>
    <row r="123" spans="1:4" ht="12.75">
      <c r="A123" s="12" t="s">
        <v>126</v>
      </c>
      <c r="B123" s="16" t="s">
        <v>13</v>
      </c>
      <c r="C123" s="16">
        <v>2</v>
      </c>
      <c r="D123" s="28">
        <v>6481</v>
      </c>
    </row>
    <row r="124" spans="1:4" ht="12.75">
      <c r="A124" s="12" t="s">
        <v>5</v>
      </c>
      <c r="B124" s="16" t="s">
        <v>69</v>
      </c>
      <c r="C124" s="16">
        <v>0.077</v>
      </c>
      <c r="D124" s="28">
        <v>812</v>
      </c>
    </row>
    <row r="125" spans="1:4" ht="12.75">
      <c r="A125" s="7" t="s">
        <v>7</v>
      </c>
      <c r="B125" s="7"/>
      <c r="C125" s="7"/>
      <c r="D125" s="64">
        <f>SUM(D120:D124)</f>
        <v>216790.08000000002</v>
      </c>
    </row>
    <row r="126" spans="1:4" ht="15.75">
      <c r="A126" s="3" t="s">
        <v>11</v>
      </c>
      <c r="B126" s="3"/>
      <c r="C126" s="3"/>
      <c r="D126" s="95"/>
    </row>
    <row r="127" spans="1:4" ht="18">
      <c r="A127" s="5" t="s">
        <v>1</v>
      </c>
      <c r="B127" s="5" t="s">
        <v>2</v>
      </c>
      <c r="C127" s="5" t="s">
        <v>3</v>
      </c>
      <c r="D127" s="96" t="s">
        <v>4</v>
      </c>
    </row>
    <row r="128" spans="1:4" ht="12.75">
      <c r="A128" s="12" t="s">
        <v>9</v>
      </c>
      <c r="B128" s="16" t="s">
        <v>10</v>
      </c>
      <c r="C128" s="16">
        <f>105+20</f>
        <v>125</v>
      </c>
      <c r="D128" s="28">
        <v>16014.9</v>
      </c>
    </row>
    <row r="129" spans="1:4" ht="12.75">
      <c r="A129" s="12" t="s">
        <v>5</v>
      </c>
      <c r="B129" s="16" t="s">
        <v>69</v>
      </c>
      <c r="C129" s="16">
        <v>0.9</v>
      </c>
      <c r="D129" s="28">
        <v>9479.11</v>
      </c>
    </row>
    <row r="130" spans="1:4" ht="12.75">
      <c r="A130" s="12" t="s">
        <v>73</v>
      </c>
      <c r="B130" s="16"/>
      <c r="C130" s="16"/>
      <c r="D130" s="28">
        <v>3357.94</v>
      </c>
    </row>
    <row r="131" spans="1:4" ht="12.75">
      <c r="A131" s="12" t="s">
        <v>78</v>
      </c>
      <c r="B131" s="16" t="s">
        <v>13</v>
      </c>
      <c r="C131" s="16">
        <v>1</v>
      </c>
      <c r="D131" s="28">
        <v>48286.58</v>
      </c>
    </row>
    <row r="132" spans="1:4" ht="12.75">
      <c r="A132" s="12" t="s">
        <v>96</v>
      </c>
      <c r="B132" s="16" t="s">
        <v>86</v>
      </c>
      <c r="C132" s="16">
        <v>80</v>
      </c>
      <c r="D132" s="28">
        <v>2343.07</v>
      </c>
    </row>
    <row r="133" spans="1:4" ht="12.75">
      <c r="A133" s="7" t="s">
        <v>7</v>
      </c>
      <c r="B133" s="7"/>
      <c r="C133" s="7"/>
      <c r="D133" s="64">
        <f>SUM(D128:D132)</f>
        <v>79481.6</v>
      </c>
    </row>
    <row r="134" spans="1:4" ht="15.75">
      <c r="A134" s="3" t="s">
        <v>162</v>
      </c>
      <c r="B134" s="3"/>
      <c r="C134" s="3"/>
      <c r="D134" s="95"/>
    </row>
    <row r="135" spans="1:4" ht="18">
      <c r="A135" s="5" t="s">
        <v>1</v>
      </c>
      <c r="B135" s="5" t="s">
        <v>2</v>
      </c>
      <c r="C135" s="5" t="s">
        <v>3</v>
      </c>
      <c r="D135" s="96" t="s">
        <v>4</v>
      </c>
    </row>
    <row r="136" spans="1:4" ht="12.75">
      <c r="A136" s="12" t="s">
        <v>73</v>
      </c>
      <c r="B136" s="16"/>
      <c r="C136" s="16"/>
      <c r="D136" s="56">
        <v>159.29</v>
      </c>
    </row>
    <row r="137" spans="1:4" ht="12.75">
      <c r="A137" s="7" t="s">
        <v>7</v>
      </c>
      <c r="B137" s="7"/>
      <c r="C137" s="7"/>
      <c r="D137" s="64">
        <f>SUM(D136)</f>
        <v>159.29</v>
      </c>
    </row>
    <row r="138" spans="1:4" ht="12.75">
      <c r="A138" s="9" t="s">
        <v>15</v>
      </c>
      <c r="B138" s="9"/>
      <c r="C138" s="9"/>
      <c r="D138" s="98">
        <f>D117+D125+D133+D137</f>
        <v>329922.97000000003</v>
      </c>
    </row>
    <row r="141" spans="1:4" ht="18">
      <c r="A141" s="11" t="s">
        <v>61</v>
      </c>
      <c r="B141" s="11"/>
      <c r="C141" s="11"/>
      <c r="D141" s="94"/>
    </row>
    <row r="143" spans="1:4" ht="15.75">
      <c r="A143" s="3" t="s">
        <v>0</v>
      </c>
      <c r="B143" s="3"/>
      <c r="C143" s="3"/>
      <c r="D143" s="95"/>
    </row>
    <row r="144" spans="1:4" ht="18">
      <c r="A144" s="5" t="s">
        <v>1</v>
      </c>
      <c r="B144" s="5" t="s">
        <v>2</v>
      </c>
      <c r="C144" s="5" t="s">
        <v>3</v>
      </c>
      <c r="D144" s="96" t="s">
        <v>4</v>
      </c>
    </row>
    <row r="145" spans="1:4" ht="12.75">
      <c r="A145" s="7" t="s">
        <v>7</v>
      </c>
      <c r="B145" s="7"/>
      <c r="C145" s="7"/>
      <c r="D145" s="64">
        <v>0</v>
      </c>
    </row>
    <row r="146" spans="1:4" ht="15.75">
      <c r="A146" s="3" t="s">
        <v>8</v>
      </c>
      <c r="B146" s="3"/>
      <c r="C146" s="3"/>
      <c r="D146" s="95"/>
    </row>
    <row r="147" spans="1:4" ht="18">
      <c r="A147" s="5" t="s">
        <v>1</v>
      </c>
      <c r="B147" s="5" t="s">
        <v>2</v>
      </c>
      <c r="C147" s="5" t="s">
        <v>3</v>
      </c>
      <c r="D147" s="96" t="s">
        <v>4</v>
      </c>
    </row>
    <row r="148" spans="1:4" ht="12.75">
      <c r="A148" s="12" t="s">
        <v>143</v>
      </c>
      <c r="B148" s="16" t="s">
        <v>77</v>
      </c>
      <c r="C148" s="16">
        <v>146</v>
      </c>
      <c r="D148" s="97">
        <v>26020</v>
      </c>
    </row>
    <row r="149" spans="1:4" ht="12.75">
      <c r="A149" s="12" t="s">
        <v>144</v>
      </c>
      <c r="B149" s="16" t="s">
        <v>13</v>
      </c>
      <c r="C149" s="16">
        <v>2</v>
      </c>
      <c r="D149" s="30">
        <v>14252</v>
      </c>
    </row>
    <row r="150" spans="1:4" ht="12.75">
      <c r="A150" s="12" t="s">
        <v>107</v>
      </c>
      <c r="B150" s="16" t="s">
        <v>145</v>
      </c>
      <c r="C150" s="16">
        <v>2</v>
      </c>
      <c r="D150" s="30">
        <v>1643</v>
      </c>
    </row>
    <row r="151" spans="1:4" ht="12.75">
      <c r="A151" s="12" t="s">
        <v>5</v>
      </c>
      <c r="B151" s="16" t="s">
        <v>69</v>
      </c>
      <c r="C151" s="16">
        <v>0.07</v>
      </c>
      <c r="D151" s="97">
        <v>999</v>
      </c>
    </row>
    <row r="152" spans="1:4" ht="12.75">
      <c r="A152" s="7" t="s">
        <v>7</v>
      </c>
      <c r="B152" s="7"/>
      <c r="C152" s="7"/>
      <c r="D152" s="64">
        <f>SUM(D148:D151)</f>
        <v>42914</v>
      </c>
    </row>
    <row r="153" spans="1:4" ht="15.75">
      <c r="A153" s="3" t="s">
        <v>11</v>
      </c>
      <c r="B153" s="3"/>
      <c r="C153" s="3"/>
      <c r="D153" s="95"/>
    </row>
    <row r="154" spans="1:4" ht="18">
      <c r="A154" s="5" t="s">
        <v>1</v>
      </c>
      <c r="B154" s="5" t="s">
        <v>2</v>
      </c>
      <c r="C154" s="5" t="s">
        <v>3</v>
      </c>
      <c r="D154" s="96" t="s">
        <v>4</v>
      </c>
    </row>
    <row r="155" spans="1:4" ht="12.75">
      <c r="A155" s="17" t="s">
        <v>12</v>
      </c>
      <c r="B155" s="18" t="s">
        <v>13</v>
      </c>
      <c r="C155" s="18">
        <v>2</v>
      </c>
      <c r="D155" s="28">
        <v>540</v>
      </c>
    </row>
    <row r="156" spans="1:4" ht="12.75">
      <c r="A156" s="17" t="s">
        <v>96</v>
      </c>
      <c r="B156" s="18" t="s">
        <v>86</v>
      </c>
      <c r="C156" s="18">
        <v>45</v>
      </c>
      <c r="D156" s="28">
        <v>1126.04</v>
      </c>
    </row>
    <row r="157" spans="1:4" ht="12.75">
      <c r="A157" s="17" t="s">
        <v>146</v>
      </c>
      <c r="B157" s="18" t="s">
        <v>69</v>
      </c>
      <c r="C157" s="18">
        <v>0.0496</v>
      </c>
      <c r="D157" s="28">
        <v>4703.44</v>
      </c>
    </row>
    <row r="158" spans="1:4" ht="12.75">
      <c r="A158" s="12" t="s">
        <v>5</v>
      </c>
      <c r="B158" s="16" t="s">
        <v>69</v>
      </c>
      <c r="C158" s="18">
        <v>0.197</v>
      </c>
      <c r="D158" s="28">
        <v>3867.04</v>
      </c>
    </row>
    <row r="159" spans="1:4" ht="12.75">
      <c r="A159" s="7" t="s">
        <v>7</v>
      </c>
      <c r="B159" s="7"/>
      <c r="C159" s="7"/>
      <c r="D159" s="64">
        <f>SUM(D155:D158)</f>
        <v>10236.52</v>
      </c>
    </row>
    <row r="160" spans="1:4" ht="15.75">
      <c r="A160" s="3" t="s">
        <v>162</v>
      </c>
      <c r="B160" s="3"/>
      <c r="C160" s="3"/>
      <c r="D160" s="95"/>
    </row>
    <row r="161" spans="1:4" ht="18">
      <c r="A161" s="5" t="s">
        <v>1</v>
      </c>
      <c r="B161" s="5" t="s">
        <v>2</v>
      </c>
      <c r="C161" s="5" t="s">
        <v>3</v>
      </c>
      <c r="D161" s="96" t="s">
        <v>4</v>
      </c>
    </row>
    <row r="162" spans="1:4" ht="12.75">
      <c r="A162" s="14" t="s">
        <v>75</v>
      </c>
      <c r="B162" s="68"/>
      <c r="C162" s="68">
        <v>1</v>
      </c>
      <c r="D162" s="114">
        <v>59501.46</v>
      </c>
    </row>
    <row r="163" spans="1:4" ht="12.75">
      <c r="A163" s="14" t="s">
        <v>14</v>
      </c>
      <c r="B163" s="68"/>
      <c r="C163" s="68"/>
      <c r="D163" s="114">
        <v>12087.75</v>
      </c>
    </row>
    <row r="164" spans="1:4" ht="12.75">
      <c r="A164" s="14" t="s">
        <v>5</v>
      </c>
      <c r="B164" s="68" t="s">
        <v>69</v>
      </c>
      <c r="C164" s="68">
        <v>0.955</v>
      </c>
      <c r="D164" s="114">
        <v>17341.4</v>
      </c>
    </row>
    <row r="165" spans="1:4" ht="12.75">
      <c r="A165" s="7" t="s">
        <v>7</v>
      </c>
      <c r="B165" s="7"/>
      <c r="C165" s="7"/>
      <c r="D165" s="64">
        <f>SUM(D162:D164)</f>
        <v>88930.60999999999</v>
      </c>
    </row>
    <row r="166" spans="1:4" ht="12.75">
      <c r="A166" s="9" t="s">
        <v>15</v>
      </c>
      <c r="B166" s="9"/>
      <c r="C166" s="9"/>
      <c r="D166" s="98">
        <f>D152+D159+D165</f>
        <v>142081.13</v>
      </c>
    </row>
    <row r="169" spans="1:4" ht="18">
      <c r="A169" s="11" t="s">
        <v>62</v>
      </c>
      <c r="B169" s="11"/>
      <c r="C169" s="11"/>
      <c r="D169" s="94"/>
    </row>
    <row r="171" spans="1:4" ht="15.75">
      <c r="A171" s="3" t="s">
        <v>0</v>
      </c>
      <c r="B171" s="3"/>
      <c r="C171" s="3"/>
      <c r="D171" s="95"/>
    </row>
    <row r="172" spans="1:4" ht="18">
      <c r="A172" s="5" t="s">
        <v>1</v>
      </c>
      <c r="B172" s="5" t="s">
        <v>2</v>
      </c>
      <c r="C172" s="5" t="s">
        <v>3</v>
      </c>
      <c r="D172" s="96" t="s">
        <v>4</v>
      </c>
    </row>
    <row r="173" spans="1:4" ht="12.75">
      <c r="A173" s="1"/>
      <c r="B173" s="1"/>
      <c r="C173" s="1"/>
      <c r="D173" s="28"/>
    </row>
    <row r="174" spans="1:4" ht="12.75">
      <c r="A174" s="1"/>
      <c r="B174" s="1"/>
      <c r="C174" s="1"/>
      <c r="D174" s="28"/>
    </row>
    <row r="175" spans="1:4" ht="12.75">
      <c r="A175" s="7" t="s">
        <v>7</v>
      </c>
      <c r="B175" s="7"/>
      <c r="C175" s="7"/>
      <c r="D175" s="64">
        <v>0</v>
      </c>
    </row>
    <row r="176" spans="1:4" ht="15.75">
      <c r="A176" s="3" t="s">
        <v>8</v>
      </c>
      <c r="B176" s="3"/>
      <c r="C176" s="3"/>
      <c r="D176" s="95"/>
    </row>
    <row r="177" spans="1:4" ht="18">
      <c r="A177" s="5" t="s">
        <v>1</v>
      </c>
      <c r="B177" s="5" t="s">
        <v>2</v>
      </c>
      <c r="C177" s="5" t="s">
        <v>3</v>
      </c>
      <c r="D177" s="96" t="s">
        <v>4</v>
      </c>
    </row>
    <row r="178" spans="1:10" ht="12.75">
      <c r="A178" s="17" t="s">
        <v>9</v>
      </c>
      <c r="B178" s="18" t="s">
        <v>10</v>
      </c>
      <c r="C178" s="18">
        <f>297.7</f>
        <v>297.7</v>
      </c>
      <c r="D178" s="52">
        <v>33788.95</v>
      </c>
      <c r="H178" s="58"/>
      <c r="I178" s="59"/>
      <c r="J178" s="59"/>
    </row>
    <row r="179" spans="1:10" ht="12.75">
      <c r="A179" s="50" t="s">
        <v>5</v>
      </c>
      <c r="B179" s="18" t="s">
        <v>69</v>
      </c>
      <c r="C179" s="18">
        <v>2.925</v>
      </c>
      <c r="D179" s="52">
        <v>27636</v>
      </c>
      <c r="H179" s="58"/>
      <c r="I179" s="59"/>
      <c r="J179" s="59"/>
    </row>
    <row r="180" spans="1:10" ht="12.75">
      <c r="A180" s="50" t="s">
        <v>116</v>
      </c>
      <c r="B180" s="18" t="s">
        <v>77</v>
      </c>
      <c r="C180" s="18">
        <v>863</v>
      </c>
      <c r="D180" s="52">
        <v>317435</v>
      </c>
      <c r="H180" s="60"/>
      <c r="I180" s="59"/>
      <c r="J180" s="61"/>
    </row>
    <row r="181" spans="1:10" ht="12.75">
      <c r="A181" s="7" t="s">
        <v>7</v>
      </c>
      <c r="B181" s="7"/>
      <c r="C181" s="7"/>
      <c r="D181" s="64">
        <f>SUM(D178:D180)</f>
        <v>378859.95</v>
      </c>
      <c r="H181" s="58"/>
      <c r="I181" s="59"/>
      <c r="J181" s="58"/>
    </row>
    <row r="182" spans="1:10" ht="15.75">
      <c r="A182" s="3" t="s">
        <v>11</v>
      </c>
      <c r="B182" s="3"/>
      <c r="C182" s="3"/>
      <c r="D182" s="95"/>
      <c r="H182" s="58"/>
      <c r="I182" s="59"/>
      <c r="J182" s="58"/>
    </row>
    <row r="183" spans="1:10" ht="18">
      <c r="A183" s="5" t="s">
        <v>1</v>
      </c>
      <c r="B183" s="5" t="s">
        <v>2</v>
      </c>
      <c r="C183" s="5" t="s">
        <v>3</v>
      </c>
      <c r="D183" s="96" t="s">
        <v>4</v>
      </c>
      <c r="H183" s="58"/>
      <c r="I183" s="59"/>
      <c r="J183" s="58"/>
    </row>
    <row r="184" spans="1:10" ht="12.75">
      <c r="A184" s="17" t="s">
        <v>9</v>
      </c>
      <c r="B184" s="18" t="s">
        <v>10</v>
      </c>
      <c r="C184" s="18">
        <f>55+10</f>
        <v>65</v>
      </c>
      <c r="D184" s="28">
        <v>8321.6</v>
      </c>
      <c r="H184" s="58"/>
      <c r="I184" s="59"/>
      <c r="J184" s="58"/>
    </row>
    <row r="185" spans="1:10" ht="12.75">
      <c r="A185" s="17" t="s">
        <v>9</v>
      </c>
      <c r="B185" s="18" t="s">
        <v>10</v>
      </c>
      <c r="C185" s="18">
        <v>35</v>
      </c>
      <c r="D185" s="28">
        <v>4398.1</v>
      </c>
      <c r="H185" s="58"/>
      <c r="I185" s="59"/>
      <c r="J185" s="58"/>
    </row>
    <row r="186" spans="1:10" ht="12.75">
      <c r="A186" s="50" t="s">
        <v>87</v>
      </c>
      <c r="B186" s="18" t="s">
        <v>77</v>
      </c>
      <c r="C186" s="57">
        <v>221.3</v>
      </c>
      <c r="D186" s="28">
        <v>126033.52</v>
      </c>
      <c r="H186" s="58"/>
      <c r="I186" s="59"/>
      <c r="J186" s="58"/>
    </row>
    <row r="187" spans="1:10" ht="12.75">
      <c r="A187" s="17" t="s">
        <v>68</v>
      </c>
      <c r="B187" s="18" t="s">
        <v>13</v>
      </c>
      <c r="C187" s="43">
        <v>12</v>
      </c>
      <c r="D187" s="28">
        <v>23784.42</v>
      </c>
      <c r="H187" s="58"/>
      <c r="I187" s="59"/>
      <c r="J187" s="58"/>
    </row>
    <row r="188" spans="1:10" ht="12.75">
      <c r="A188" s="17" t="s">
        <v>147</v>
      </c>
      <c r="B188" s="18" t="s">
        <v>148</v>
      </c>
      <c r="C188" s="43">
        <v>1</v>
      </c>
      <c r="D188" s="28">
        <v>17256.6</v>
      </c>
      <c r="H188" s="58"/>
      <c r="I188" s="59"/>
      <c r="J188" s="58"/>
    </row>
    <row r="189" spans="1:10" ht="12.75">
      <c r="A189" s="17" t="s">
        <v>147</v>
      </c>
      <c r="B189" s="18" t="s">
        <v>148</v>
      </c>
      <c r="C189" s="43">
        <v>2</v>
      </c>
      <c r="D189" s="28">
        <v>29544.17</v>
      </c>
      <c r="H189" s="58"/>
      <c r="I189" s="59"/>
      <c r="J189" s="59"/>
    </row>
    <row r="190" spans="1:10" ht="12.75">
      <c r="A190" s="17" t="s">
        <v>149</v>
      </c>
      <c r="B190" s="18" t="s">
        <v>13</v>
      </c>
      <c r="C190" s="43">
        <v>1</v>
      </c>
      <c r="D190" s="28">
        <v>3940</v>
      </c>
      <c r="H190" s="58"/>
      <c r="I190" s="59"/>
      <c r="J190" s="59"/>
    </row>
    <row r="191" spans="1:10" ht="12.75">
      <c r="A191" s="17" t="s">
        <v>150</v>
      </c>
      <c r="B191" s="18" t="s">
        <v>86</v>
      </c>
      <c r="C191" s="43">
        <v>8</v>
      </c>
      <c r="D191" s="28">
        <v>2953.86</v>
      </c>
      <c r="H191" s="58"/>
      <c r="I191" s="59"/>
      <c r="J191" s="59"/>
    </row>
    <row r="192" spans="1:10" ht="12.75">
      <c r="A192" s="17" t="s">
        <v>100</v>
      </c>
      <c r="B192" s="18" t="s">
        <v>101</v>
      </c>
      <c r="C192" s="43">
        <v>4</v>
      </c>
      <c r="D192" s="28">
        <v>1319.73</v>
      </c>
      <c r="H192" s="58"/>
      <c r="I192" s="59"/>
      <c r="J192" s="59"/>
    </row>
    <row r="193" spans="1:10" ht="12.75">
      <c r="A193" s="17" t="s">
        <v>5</v>
      </c>
      <c r="B193" s="18" t="s">
        <v>69</v>
      </c>
      <c r="C193" s="43">
        <v>0.794</v>
      </c>
      <c r="D193" s="28">
        <v>10146.72</v>
      </c>
      <c r="H193" s="58"/>
      <c r="I193" s="59"/>
      <c r="J193" s="59"/>
    </row>
    <row r="194" spans="1:10" ht="12.75">
      <c r="A194" s="17" t="s">
        <v>151</v>
      </c>
      <c r="B194" s="18"/>
      <c r="C194" s="43"/>
      <c r="D194" s="28">
        <v>53953.44</v>
      </c>
      <c r="H194" s="58"/>
      <c r="I194" s="59"/>
      <c r="J194" s="59"/>
    </row>
    <row r="195" spans="1:10" ht="12.75">
      <c r="A195" s="17" t="s">
        <v>12</v>
      </c>
      <c r="B195" s="18" t="s">
        <v>13</v>
      </c>
      <c r="C195" s="18">
        <v>6</v>
      </c>
      <c r="D195" s="28">
        <v>1620</v>
      </c>
      <c r="H195" s="58"/>
      <c r="I195" s="59"/>
      <c r="J195" s="59"/>
    </row>
    <row r="196" spans="1:10" ht="12.75">
      <c r="A196" s="17" t="s">
        <v>147</v>
      </c>
      <c r="B196" s="18" t="s">
        <v>13</v>
      </c>
      <c r="C196" s="18">
        <v>2</v>
      </c>
      <c r="D196" s="28">
        <v>19206.85</v>
      </c>
      <c r="H196" s="58"/>
      <c r="I196" s="59"/>
      <c r="J196" s="59"/>
    </row>
    <row r="197" spans="1:10" ht="12.75">
      <c r="A197" s="7" t="s">
        <v>7</v>
      </c>
      <c r="B197" s="7"/>
      <c r="C197" s="7"/>
      <c r="D197" s="64">
        <f>SUM(D184:D196)</f>
        <v>302479.01</v>
      </c>
      <c r="H197" s="58"/>
      <c r="I197" s="59"/>
      <c r="J197" s="59"/>
    </row>
    <row r="198" spans="1:4" ht="15.75">
      <c r="A198" s="3" t="s">
        <v>162</v>
      </c>
      <c r="B198" s="3"/>
      <c r="C198" s="3"/>
      <c r="D198" s="95"/>
    </row>
    <row r="199" spans="1:4" ht="18">
      <c r="A199" s="5" t="s">
        <v>1</v>
      </c>
      <c r="B199" s="5" t="s">
        <v>2</v>
      </c>
      <c r="C199" s="5" t="s">
        <v>3</v>
      </c>
      <c r="D199" s="96" t="s">
        <v>4</v>
      </c>
    </row>
    <row r="200" spans="1:4" ht="15" customHeight="1">
      <c r="A200" s="66" t="s">
        <v>153</v>
      </c>
      <c r="B200" s="5"/>
      <c r="C200" s="5"/>
      <c r="D200" s="92">
        <v>74982.2</v>
      </c>
    </row>
    <row r="201" spans="1:4" ht="12.75">
      <c r="A201" s="108" t="s">
        <v>14</v>
      </c>
      <c r="B201" s="109" t="s">
        <v>13</v>
      </c>
      <c r="C201" s="109">
        <v>1</v>
      </c>
      <c r="D201" s="110">
        <v>3428.64</v>
      </c>
    </row>
    <row r="202" spans="1:4" ht="12.75">
      <c r="A202" s="7" t="s">
        <v>7</v>
      </c>
      <c r="B202" s="7"/>
      <c r="C202" s="7"/>
      <c r="D202" s="64">
        <f>SUM(D200:D201)</f>
        <v>78410.84</v>
      </c>
    </row>
    <row r="203" spans="1:10" ht="12.75">
      <c r="A203" s="9" t="s">
        <v>15</v>
      </c>
      <c r="B203" s="9"/>
      <c r="C203" s="9"/>
      <c r="D203" s="98">
        <f>D181+D197+D202</f>
        <v>759749.7999999999</v>
      </c>
      <c r="H203" s="58"/>
      <c r="I203" s="59"/>
      <c r="J203" s="59"/>
    </row>
    <row r="204" spans="8:10" ht="12.75">
      <c r="H204" s="62"/>
      <c r="I204" s="62"/>
      <c r="J204" s="62"/>
    </row>
    <row r="205" spans="8:10" ht="12.75">
      <c r="H205" s="62"/>
      <c r="I205" s="62"/>
      <c r="J205" s="62"/>
    </row>
    <row r="206" spans="1:4" ht="18">
      <c r="A206" s="11" t="s">
        <v>63</v>
      </c>
      <c r="B206" s="11"/>
      <c r="C206" s="11"/>
      <c r="D206" s="94"/>
    </row>
    <row r="208" spans="1:4" ht="15.75">
      <c r="A208" s="3" t="s">
        <v>0</v>
      </c>
      <c r="B208" s="3"/>
      <c r="C208" s="3"/>
      <c r="D208" s="95"/>
    </row>
    <row r="209" spans="1:4" ht="18">
      <c r="A209" s="5" t="s">
        <v>1</v>
      </c>
      <c r="B209" s="5" t="s">
        <v>2</v>
      </c>
      <c r="C209" s="5" t="s">
        <v>3</v>
      </c>
      <c r="D209" s="96" t="s">
        <v>4</v>
      </c>
    </row>
    <row r="210" spans="1:4" ht="12.75">
      <c r="A210" s="19" t="s">
        <v>5</v>
      </c>
      <c r="B210" s="16" t="s">
        <v>69</v>
      </c>
      <c r="C210" s="16">
        <v>2.79</v>
      </c>
      <c r="D210" s="63">
        <v>27882</v>
      </c>
    </row>
    <row r="211" spans="1:4" ht="12.75">
      <c r="A211" s="7" t="s">
        <v>7</v>
      </c>
      <c r="B211" s="7"/>
      <c r="C211" s="7"/>
      <c r="D211" s="64">
        <f>SUM(D210)</f>
        <v>27882</v>
      </c>
    </row>
    <row r="212" spans="1:4" ht="15.75">
      <c r="A212" s="3" t="s">
        <v>8</v>
      </c>
      <c r="B212" s="3"/>
      <c r="C212" s="3"/>
      <c r="D212" s="95"/>
    </row>
    <row r="213" spans="1:4" ht="18">
      <c r="A213" s="5" t="s">
        <v>1</v>
      </c>
      <c r="B213" s="5" t="s">
        <v>2</v>
      </c>
      <c r="C213" s="5" t="s">
        <v>3</v>
      </c>
      <c r="D213" s="96" t="s">
        <v>4</v>
      </c>
    </row>
    <row r="214" spans="1:4" ht="12.75">
      <c r="A214" s="12" t="s">
        <v>65</v>
      </c>
      <c r="B214" s="16"/>
      <c r="C214" s="16"/>
      <c r="D214" s="97">
        <v>302.63</v>
      </c>
    </row>
    <row r="215" spans="1:4" ht="12.75">
      <c r="A215" s="19" t="s">
        <v>5</v>
      </c>
      <c r="B215" s="16" t="s">
        <v>69</v>
      </c>
      <c r="C215" s="16">
        <v>2.82</v>
      </c>
      <c r="D215" s="97">
        <v>22424</v>
      </c>
    </row>
    <row r="216" spans="1:4" ht="12.75">
      <c r="A216" s="7" t="s">
        <v>7</v>
      </c>
      <c r="B216" s="7"/>
      <c r="C216" s="7"/>
      <c r="D216" s="64">
        <f>SUM(D214:D215)</f>
        <v>22726.63</v>
      </c>
    </row>
    <row r="217" spans="1:4" ht="15.75">
      <c r="A217" s="3" t="s">
        <v>11</v>
      </c>
      <c r="B217" s="3"/>
      <c r="C217" s="3"/>
      <c r="D217" s="95"/>
    </row>
    <row r="218" spans="1:4" ht="18">
      <c r="A218" s="5" t="s">
        <v>1</v>
      </c>
      <c r="B218" s="5" t="s">
        <v>2</v>
      </c>
      <c r="C218" s="5" t="s">
        <v>3</v>
      </c>
      <c r="D218" s="96" t="s">
        <v>4</v>
      </c>
    </row>
    <row r="219" spans="1:4" ht="12.75">
      <c r="A219" s="12" t="s">
        <v>65</v>
      </c>
      <c r="B219" s="16"/>
      <c r="C219" s="16"/>
      <c r="D219" s="97">
        <v>684.38</v>
      </c>
    </row>
    <row r="220" spans="1:4" ht="12.75">
      <c r="A220" s="19" t="s">
        <v>5</v>
      </c>
      <c r="B220" s="16" t="s">
        <v>69</v>
      </c>
      <c r="C220" s="16">
        <f>0.92+0.15</f>
        <v>1.07</v>
      </c>
      <c r="D220" s="97">
        <f>9452+2853.59</f>
        <v>12305.59</v>
      </c>
    </row>
    <row r="221" spans="1:4" ht="12.75">
      <c r="A221" s="7" t="s">
        <v>7</v>
      </c>
      <c r="B221" s="7"/>
      <c r="C221" s="7"/>
      <c r="D221" s="64">
        <f>SUM(D219:D220)</f>
        <v>12989.97</v>
      </c>
    </row>
    <row r="222" spans="1:4" ht="15.75">
      <c r="A222" s="3" t="s">
        <v>162</v>
      </c>
      <c r="B222" s="3"/>
      <c r="C222" s="3"/>
      <c r="D222" s="95"/>
    </row>
    <row r="223" spans="1:4" ht="18">
      <c r="A223" s="5" t="s">
        <v>1</v>
      </c>
      <c r="B223" s="5" t="s">
        <v>2</v>
      </c>
      <c r="C223" s="5" t="s">
        <v>3</v>
      </c>
      <c r="D223" s="96" t="s">
        <v>4</v>
      </c>
    </row>
    <row r="224" spans="1:4" ht="12.75">
      <c r="A224" s="78" t="s">
        <v>160</v>
      </c>
      <c r="B224" s="79" t="s">
        <v>95</v>
      </c>
      <c r="C224" s="79">
        <v>1</v>
      </c>
      <c r="D224" s="81">
        <v>39328.61</v>
      </c>
    </row>
    <row r="225" spans="1:4" ht="12.75">
      <c r="A225" s="80" t="s">
        <v>14</v>
      </c>
      <c r="B225" s="68"/>
      <c r="C225" s="68"/>
      <c r="D225" s="82">
        <v>30207.59</v>
      </c>
    </row>
    <row r="226" spans="1:4" ht="12.75">
      <c r="A226" s="80" t="s">
        <v>5</v>
      </c>
      <c r="B226" s="68" t="s">
        <v>69</v>
      </c>
      <c r="C226" s="68">
        <v>3.6</v>
      </c>
      <c r="D226" s="82">
        <v>56078.12</v>
      </c>
    </row>
    <row r="227" spans="1:4" ht="12.75">
      <c r="A227" s="80" t="s">
        <v>196</v>
      </c>
      <c r="B227" s="68"/>
      <c r="C227" s="68"/>
      <c r="D227" s="82">
        <v>2208.71</v>
      </c>
    </row>
    <row r="228" spans="1:4" ht="12.75">
      <c r="A228" s="80" t="s">
        <v>73</v>
      </c>
      <c r="B228" s="68"/>
      <c r="C228" s="68"/>
      <c r="D228" s="82">
        <v>159.29</v>
      </c>
    </row>
    <row r="229" spans="1:4" ht="12.75">
      <c r="A229" s="7" t="s">
        <v>7</v>
      </c>
      <c r="B229" s="7"/>
      <c r="C229" s="7"/>
      <c r="D229" s="64">
        <f>SUM(D224:D228)</f>
        <v>127982.32</v>
      </c>
    </row>
    <row r="230" spans="1:10" ht="12.75">
      <c r="A230" s="9" t="s">
        <v>15</v>
      </c>
      <c r="B230" s="9"/>
      <c r="C230" s="9"/>
      <c r="D230" s="98">
        <f>D211+D216+D221+D229</f>
        <v>191580.92</v>
      </c>
      <c r="H230" s="58"/>
      <c r="I230" s="59"/>
      <c r="J230" s="59"/>
    </row>
    <row r="233" spans="1:4" ht="18">
      <c r="A233" s="11" t="s">
        <v>64</v>
      </c>
      <c r="B233" s="11"/>
      <c r="C233" s="11"/>
      <c r="D233" s="94"/>
    </row>
    <row r="235" spans="1:4" ht="15.75">
      <c r="A235" s="3" t="s">
        <v>0</v>
      </c>
      <c r="B235" s="3"/>
      <c r="C235" s="3"/>
      <c r="D235" s="95"/>
    </row>
    <row r="236" spans="1:4" ht="18">
      <c r="A236" s="5" t="s">
        <v>1</v>
      </c>
      <c r="B236" s="5" t="s">
        <v>2</v>
      </c>
      <c r="C236" s="5" t="s">
        <v>3</v>
      </c>
      <c r="D236" s="96" t="s">
        <v>4</v>
      </c>
    </row>
    <row r="237" spans="1:4" ht="12.75">
      <c r="A237" s="7" t="s">
        <v>7</v>
      </c>
      <c r="B237" s="7"/>
      <c r="C237" s="7"/>
      <c r="D237" s="64">
        <v>0</v>
      </c>
    </row>
    <row r="238" spans="1:4" ht="15.75">
      <c r="A238" s="3" t="s">
        <v>8</v>
      </c>
      <c r="B238" s="3"/>
      <c r="C238" s="3"/>
      <c r="D238" s="95"/>
    </row>
    <row r="239" spans="1:4" ht="18">
      <c r="A239" s="5" t="s">
        <v>1</v>
      </c>
      <c r="B239" s="5" t="s">
        <v>2</v>
      </c>
      <c r="C239" s="5" t="s">
        <v>3</v>
      </c>
      <c r="D239" s="96" t="s">
        <v>4</v>
      </c>
    </row>
    <row r="240" spans="1:4" ht="12.75">
      <c r="A240" s="12" t="s">
        <v>65</v>
      </c>
      <c r="B240" s="16"/>
      <c r="C240" s="16"/>
      <c r="D240" s="97">
        <v>302.63</v>
      </c>
    </row>
    <row r="241" spans="1:4" ht="12.75">
      <c r="A241" s="19" t="s">
        <v>5</v>
      </c>
      <c r="B241" s="16" t="s">
        <v>69</v>
      </c>
      <c r="C241" s="16">
        <v>3.154</v>
      </c>
      <c r="D241" s="97">
        <v>34895</v>
      </c>
    </row>
    <row r="242" spans="1:4" ht="12.75">
      <c r="A242" s="7" t="s">
        <v>7</v>
      </c>
      <c r="B242" s="7"/>
      <c r="C242" s="7"/>
      <c r="D242" s="64">
        <f>SUM(D240:D241)</f>
        <v>35197.63</v>
      </c>
    </row>
    <row r="243" spans="1:4" ht="15.75">
      <c r="A243" s="3" t="s">
        <v>11</v>
      </c>
      <c r="B243" s="3"/>
      <c r="C243" s="3"/>
      <c r="D243" s="95"/>
    </row>
    <row r="244" spans="1:4" ht="18">
      <c r="A244" s="5" t="s">
        <v>1</v>
      </c>
      <c r="B244" s="5" t="s">
        <v>2</v>
      </c>
      <c r="C244" s="5" t="s">
        <v>3</v>
      </c>
      <c r="D244" s="96" t="s">
        <v>4</v>
      </c>
    </row>
    <row r="245" spans="1:4" ht="12.75">
      <c r="A245" s="12" t="s">
        <v>65</v>
      </c>
      <c r="B245" s="16"/>
      <c r="C245" s="16"/>
      <c r="D245" s="97">
        <v>684.38</v>
      </c>
    </row>
    <row r="246" spans="1:4" ht="12.75">
      <c r="A246" s="19" t="s">
        <v>5</v>
      </c>
      <c r="B246" s="16" t="s">
        <v>69</v>
      </c>
      <c r="C246" s="16">
        <v>1.37</v>
      </c>
      <c r="D246" s="97">
        <v>13953</v>
      </c>
    </row>
    <row r="247" spans="1:4" ht="12.75">
      <c r="A247" s="19" t="s">
        <v>74</v>
      </c>
      <c r="B247" s="16" t="s">
        <v>13</v>
      </c>
      <c r="C247" s="16">
        <v>1</v>
      </c>
      <c r="D247" s="97">
        <v>721.7</v>
      </c>
    </row>
    <row r="248" spans="1:4" ht="12.75">
      <c r="A248" s="17" t="s">
        <v>12</v>
      </c>
      <c r="B248" s="18" t="s">
        <v>13</v>
      </c>
      <c r="C248" s="18">
        <v>4</v>
      </c>
      <c r="D248" s="52">
        <v>1080</v>
      </c>
    </row>
    <row r="249" spans="1:4" ht="12.75">
      <c r="A249" s="29" t="s">
        <v>96</v>
      </c>
      <c r="B249" s="16" t="s">
        <v>86</v>
      </c>
      <c r="C249" s="29">
        <v>49.6</v>
      </c>
      <c r="D249" s="52">
        <v>1528.65</v>
      </c>
    </row>
    <row r="250" spans="1:4" ht="12.75">
      <c r="A250" s="7" t="s">
        <v>7</v>
      </c>
      <c r="B250" s="7"/>
      <c r="C250" s="7"/>
      <c r="D250" s="64">
        <f>SUM(D245:D249)</f>
        <v>17967.730000000003</v>
      </c>
    </row>
    <row r="251" spans="1:4" ht="15.75">
      <c r="A251" s="3" t="s">
        <v>162</v>
      </c>
      <c r="B251" s="3"/>
      <c r="C251" s="3"/>
      <c r="D251" s="95"/>
    </row>
    <row r="252" spans="1:4" ht="18">
      <c r="A252" s="5" t="s">
        <v>1</v>
      </c>
      <c r="B252" s="5" t="s">
        <v>2</v>
      </c>
      <c r="C252" s="5" t="s">
        <v>3</v>
      </c>
      <c r="D252" s="96" t="s">
        <v>4</v>
      </c>
    </row>
    <row r="253" spans="1:4" ht="12.75">
      <c r="A253" s="78" t="s">
        <v>14</v>
      </c>
      <c r="B253" s="79"/>
      <c r="C253" s="79"/>
      <c r="D253" s="81">
        <v>19657.6</v>
      </c>
    </row>
    <row r="254" spans="1:4" ht="12.75">
      <c r="A254" s="80" t="s">
        <v>161</v>
      </c>
      <c r="B254" s="68" t="s">
        <v>95</v>
      </c>
      <c r="C254" s="68">
        <v>1</v>
      </c>
      <c r="D254" s="82">
        <v>37662.32</v>
      </c>
    </row>
    <row r="255" spans="1:4" ht="16.5" customHeight="1">
      <c r="A255" s="7" t="s">
        <v>7</v>
      </c>
      <c r="B255" s="7"/>
      <c r="C255" s="7"/>
      <c r="D255" s="64">
        <f>SUM(D253:D254)</f>
        <v>57319.92</v>
      </c>
    </row>
    <row r="256" spans="1:4" ht="16.5" customHeight="1">
      <c r="A256" s="9" t="s">
        <v>15</v>
      </c>
      <c r="B256" s="9"/>
      <c r="C256" s="9"/>
      <c r="D256" s="98">
        <f>D242+D250+D255</f>
        <v>110485.28</v>
      </c>
    </row>
    <row r="259" spans="1:4" ht="18">
      <c r="A259" s="111" t="s">
        <v>194</v>
      </c>
      <c r="B259" s="11"/>
      <c r="C259" s="11"/>
      <c r="D259" s="94"/>
    </row>
    <row r="261" spans="1:4" ht="15.75">
      <c r="A261" s="3" t="s">
        <v>0</v>
      </c>
      <c r="B261" s="3"/>
      <c r="C261" s="3"/>
      <c r="D261" s="95"/>
    </row>
    <row r="262" spans="1:4" ht="18">
      <c r="A262" s="5" t="s">
        <v>1</v>
      </c>
      <c r="B262" s="5" t="s">
        <v>2</v>
      </c>
      <c r="C262" s="5" t="s">
        <v>3</v>
      </c>
      <c r="D262" s="96" t="s">
        <v>4</v>
      </c>
    </row>
    <row r="263" spans="1:4" ht="12.75">
      <c r="A263" s="7" t="s">
        <v>7</v>
      </c>
      <c r="B263" s="7"/>
      <c r="C263" s="7"/>
      <c r="D263" s="64">
        <v>0</v>
      </c>
    </row>
    <row r="264" spans="1:4" ht="15.75">
      <c r="A264" s="3" t="s">
        <v>8</v>
      </c>
      <c r="B264" s="3"/>
      <c r="C264" s="3"/>
      <c r="D264" s="95"/>
    </row>
    <row r="265" spans="1:4" ht="18">
      <c r="A265" s="5" t="s">
        <v>1</v>
      </c>
      <c r="B265" s="5" t="s">
        <v>2</v>
      </c>
      <c r="C265" s="5" t="s">
        <v>3</v>
      </c>
      <c r="D265" s="96" t="s">
        <v>4</v>
      </c>
    </row>
    <row r="266" spans="1:4" ht="12.75">
      <c r="A266" s="19" t="s">
        <v>5</v>
      </c>
      <c r="B266" s="16" t="s">
        <v>69</v>
      </c>
      <c r="C266" s="16">
        <v>3.88</v>
      </c>
      <c r="D266" s="97">
        <v>47043</v>
      </c>
    </row>
    <row r="267" spans="1:4" ht="12.75">
      <c r="A267" s="12" t="s">
        <v>100</v>
      </c>
      <c r="B267" s="16" t="s">
        <v>101</v>
      </c>
      <c r="C267" s="16">
        <v>1</v>
      </c>
      <c r="D267" s="97">
        <v>2664</v>
      </c>
    </row>
    <row r="268" spans="1:4" ht="12.75">
      <c r="A268" s="7" t="s">
        <v>7</v>
      </c>
      <c r="B268" s="7"/>
      <c r="C268" s="7"/>
      <c r="D268" s="64">
        <f>SUM(D266:D267)</f>
        <v>49707</v>
      </c>
    </row>
    <row r="269" spans="1:4" ht="15.75">
      <c r="A269" s="3" t="s">
        <v>11</v>
      </c>
      <c r="B269" s="3"/>
      <c r="C269" s="3"/>
      <c r="D269" s="95"/>
    </row>
    <row r="270" spans="1:4" ht="18">
      <c r="A270" s="5" t="s">
        <v>1</v>
      </c>
      <c r="B270" s="5" t="s">
        <v>2</v>
      </c>
      <c r="C270" s="5" t="s">
        <v>3</v>
      </c>
      <c r="D270" s="96" t="s">
        <v>4</v>
      </c>
    </row>
    <row r="271" spans="1:4" ht="12.75">
      <c r="A271" s="19" t="s">
        <v>5</v>
      </c>
      <c r="B271" s="16" t="s">
        <v>69</v>
      </c>
      <c r="C271" s="16">
        <v>0.395</v>
      </c>
      <c r="D271" s="28">
        <v>4063</v>
      </c>
    </row>
    <row r="272" spans="1:4" ht="12.75">
      <c r="A272" s="17" t="s">
        <v>12</v>
      </c>
      <c r="B272" s="18" t="s">
        <v>13</v>
      </c>
      <c r="C272" s="18">
        <v>4</v>
      </c>
      <c r="D272" s="28">
        <v>1080</v>
      </c>
    </row>
    <row r="273" spans="1:4" ht="12.75">
      <c r="A273" s="17" t="s">
        <v>152</v>
      </c>
      <c r="B273" s="18" t="s">
        <v>86</v>
      </c>
      <c r="C273" s="18">
        <v>101.3</v>
      </c>
      <c r="D273" s="28">
        <v>66527.27</v>
      </c>
    </row>
    <row r="274" spans="1:4" ht="12.75">
      <c r="A274" s="17" t="s">
        <v>153</v>
      </c>
      <c r="B274" s="18" t="s">
        <v>109</v>
      </c>
      <c r="C274" s="18">
        <v>1</v>
      </c>
      <c r="D274" s="28">
        <v>74258.35</v>
      </c>
    </row>
    <row r="275" spans="1:4" ht="12.75">
      <c r="A275" s="17" t="s">
        <v>116</v>
      </c>
      <c r="B275" s="18" t="s">
        <v>67</v>
      </c>
      <c r="C275" s="18">
        <v>2.957</v>
      </c>
      <c r="D275" s="28">
        <v>161912.06</v>
      </c>
    </row>
    <row r="276" spans="1:4" ht="12.75">
      <c r="A276" s="7" t="s">
        <v>7</v>
      </c>
      <c r="B276" s="7"/>
      <c r="C276" s="7"/>
      <c r="D276" s="64">
        <f>SUM(D271:D275)</f>
        <v>307840.68</v>
      </c>
    </row>
    <row r="277" spans="1:4" ht="15.75">
      <c r="A277" s="3" t="s">
        <v>162</v>
      </c>
      <c r="B277" s="3"/>
      <c r="C277" s="3"/>
      <c r="D277" s="95"/>
    </row>
    <row r="278" spans="1:4" ht="18">
      <c r="A278" s="5" t="s">
        <v>1</v>
      </c>
      <c r="B278" s="5" t="s">
        <v>2</v>
      </c>
      <c r="C278" s="5" t="s">
        <v>3</v>
      </c>
      <c r="D278" s="96" t="s">
        <v>4</v>
      </c>
    </row>
    <row r="279" spans="1:4" s="93" customFormat="1" ht="12.75">
      <c r="A279" s="66" t="s">
        <v>93</v>
      </c>
      <c r="B279" s="66" t="s">
        <v>86</v>
      </c>
      <c r="C279" s="66">
        <v>1.5</v>
      </c>
      <c r="D279" s="92">
        <v>838.14</v>
      </c>
    </row>
    <row r="280" spans="1:4" ht="12.75">
      <c r="A280" s="7" t="s">
        <v>7</v>
      </c>
      <c r="B280" s="7"/>
      <c r="C280" s="7"/>
      <c r="D280" s="64">
        <f>SUM(D279)</f>
        <v>838.14</v>
      </c>
    </row>
    <row r="281" spans="1:4" ht="12.75">
      <c r="A281" s="9" t="s">
        <v>15</v>
      </c>
      <c r="B281" s="9"/>
      <c r="C281" s="9"/>
      <c r="D281" s="98">
        <f>D268+D276+D280</f>
        <v>358385.82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ползователь пк</cp:lastModifiedBy>
  <dcterms:created xsi:type="dcterms:W3CDTF">1996-10-08T23:32:33Z</dcterms:created>
  <dcterms:modified xsi:type="dcterms:W3CDTF">2012-01-27T20:11:13Z</dcterms:modified>
  <cp:category/>
  <cp:version/>
  <cp:contentType/>
  <cp:contentStatus/>
</cp:coreProperties>
</file>